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office18\Desktop\"/>
    </mc:Choice>
  </mc:AlternateContent>
  <xr:revisionPtr revIDLastSave="0" documentId="13_ncr:1_{268D191B-9864-439B-882E-540CCFDA91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ácia stavby" sheetId="1" r:id="rId1"/>
    <sheet name="01.1 - S 01.1 - Práce kra..." sheetId="2" r:id="rId2"/>
    <sheet name="01.2 - S 01.2 - Vyvýšené ..." sheetId="3" r:id="rId3"/>
    <sheet name="01.3 - S 01.3 - Kuchynská..." sheetId="4" r:id="rId4"/>
    <sheet name="02.1 - S 02.1 - Rehabilit..." sheetId="5" r:id="rId5"/>
    <sheet name="03 - S 03 - Výtlakové pot..." sheetId="6" r:id="rId6"/>
    <sheet name="04 - S 04 - Napájacie gra..." sheetId="7" r:id="rId7"/>
    <sheet name="I - I - PRÍPRAVA PLOCHY A..." sheetId="8" r:id="rId8"/>
    <sheet name="II - II - ZEMNÉ PRÁCE" sheetId="9" r:id="rId9"/>
    <sheet name="III - III - ZÁKLADOVÉ A O..." sheetId="10" r:id="rId10"/>
    <sheet name="IV - IV - HRACIE PRVKY" sheetId="11" r:id="rId11"/>
    <sheet name="V - V - ZARIADENIA, PROST..." sheetId="12" r:id="rId12"/>
    <sheet name="VI - VI - VÝSADBOVÉ A DOK..." sheetId="13" r:id="rId13"/>
  </sheets>
  <definedNames>
    <definedName name="_xlnm._FilterDatabase" localSheetId="1" hidden="1">'01.1 - S 01.1 - Práce kra...'!$C$125:$L$191</definedName>
    <definedName name="_xlnm._FilterDatabase" localSheetId="2" hidden="1">'01.2 - S 01.2 - Vyvýšené ...'!$C$124:$L$145</definedName>
    <definedName name="_xlnm._FilterDatabase" localSheetId="3" hidden="1">'01.3 - S 01.3 - Kuchynská...'!$C$127:$L$192</definedName>
    <definedName name="_xlnm._FilterDatabase" localSheetId="4" hidden="1">'02.1 - S 02.1 - Rehabilit...'!$C$121:$L$126</definedName>
    <definedName name="_xlnm._FilterDatabase" localSheetId="5" hidden="1">'03 - S 03 - Výtlakové pot...'!$C$123:$L$167</definedName>
    <definedName name="_xlnm._FilterDatabase" localSheetId="6" hidden="1">'04 - S 04 - Napájacie gra...'!$C$125:$L$170</definedName>
    <definedName name="_xlnm._FilterDatabase" localSheetId="7" hidden="1">'I - I - PRÍPRAVA PLOCHY A...'!$C$121:$L$130</definedName>
    <definedName name="_xlnm._FilterDatabase" localSheetId="8" hidden="1">'II - II - ZEMNÉ PRÁCE'!$C$121:$L$143</definedName>
    <definedName name="_xlnm._FilterDatabase" localSheetId="9" hidden="1">'III - III - ZÁKLADOVÉ A O...'!$C$123:$L$147</definedName>
    <definedName name="_xlnm._FilterDatabase" localSheetId="10" hidden="1">'IV - IV - HRACIE PRVKY'!$C$124:$L$145</definedName>
    <definedName name="_xlnm._FilterDatabase" localSheetId="11" hidden="1">'V - V - ZARIADENIA, PROST...'!$C$121:$L$127</definedName>
    <definedName name="_xlnm._FilterDatabase" localSheetId="12" hidden="1">'VI - VI - VÝSADBOVÉ A DOK...'!$C$122:$L$130</definedName>
    <definedName name="_xlnm.Print_Titles" localSheetId="1">'01.1 - S 01.1 - Práce kra...'!$125:$125</definedName>
    <definedName name="_xlnm.Print_Titles" localSheetId="2">'01.2 - S 01.2 - Vyvýšené ...'!$124:$124</definedName>
    <definedName name="_xlnm.Print_Titles" localSheetId="3">'01.3 - S 01.3 - Kuchynská...'!$127:$127</definedName>
    <definedName name="_xlnm.Print_Titles" localSheetId="4">'02.1 - S 02.1 - Rehabilit...'!$121:$121</definedName>
    <definedName name="_xlnm.Print_Titles" localSheetId="5">'03 - S 03 - Výtlakové pot...'!$123:$123</definedName>
    <definedName name="_xlnm.Print_Titles" localSheetId="6">'04 - S 04 - Napájacie gra...'!$125:$125</definedName>
    <definedName name="_xlnm.Print_Titles" localSheetId="7">'I - I - PRÍPRAVA PLOCHY A...'!$121:$121</definedName>
    <definedName name="_xlnm.Print_Titles" localSheetId="8">'II - II - ZEMNÉ PRÁCE'!$121:$121</definedName>
    <definedName name="_xlnm.Print_Titles" localSheetId="9">'III - III - ZÁKLADOVÉ A O...'!$123:$123</definedName>
    <definedName name="_xlnm.Print_Titles" localSheetId="10">'IV - IV - HRACIE PRVKY'!$124:$124</definedName>
    <definedName name="_xlnm.Print_Titles" localSheetId="0">'Rekapitulácia stavby'!$92:$92</definedName>
    <definedName name="_xlnm.Print_Titles" localSheetId="11">'V - V - ZARIADENIA, PROST...'!$121:$121</definedName>
    <definedName name="_xlnm.Print_Titles" localSheetId="12">'VI - VI - VÝSADBOVÉ A DOK...'!$122:$122</definedName>
    <definedName name="_xlnm.Print_Area" localSheetId="1">'01.1 - S 01.1 - Práce kra...'!$C$4:$K$76,'01.1 - S 01.1 - Práce kra...'!$C$82:$K$105,'01.1 - S 01.1 - Práce kra...'!$C$111:$K$191</definedName>
    <definedName name="_xlnm.Print_Area" localSheetId="2">'01.2 - S 01.2 - Vyvýšené ...'!$C$4:$K$76,'01.2 - S 01.2 - Vyvýšené ...'!$C$82:$K$104,'01.2 - S 01.2 - Vyvýšené ...'!$C$110:$K$145</definedName>
    <definedName name="_xlnm.Print_Area" localSheetId="3">'01.3 - S 01.3 - Kuchynská...'!$C$4:$K$76,'01.3 - S 01.3 - Kuchynská...'!$C$82:$K$107,'01.3 - S 01.3 - Kuchynská...'!$C$113:$K$192</definedName>
    <definedName name="_xlnm.Print_Area" localSheetId="4">'02.1 - S 02.1 - Rehabilit...'!$C$4:$K$76,'02.1 - S 02.1 - Rehabilit...'!$C$82:$K$101,'02.1 - S 02.1 - Rehabilit...'!$C$107:$K$126</definedName>
    <definedName name="_xlnm.Print_Area" localSheetId="5">'03 - S 03 - Výtlakové pot...'!$C$4:$K$76,'03 - S 03 - Výtlakové pot...'!$C$82:$K$105,'03 - S 03 - Výtlakové pot...'!$C$111:$K$167</definedName>
    <definedName name="_xlnm.Print_Area" localSheetId="6">'04 - S 04 - Napájacie gra...'!$C$4:$K$76,'04 - S 04 - Napájacie gra...'!$C$82:$K$107,'04 - S 04 - Napájacie gra...'!$C$113:$K$170</definedName>
    <definedName name="_xlnm.Print_Area" localSheetId="7">'I - I - PRÍPRAVA PLOCHY A...'!$C$4:$K$76,'I - I - PRÍPRAVA PLOCHY A...'!$C$82:$K$101,'I - I - PRÍPRAVA PLOCHY A...'!$C$107:$K$130</definedName>
    <definedName name="_xlnm.Print_Area" localSheetId="8">'II - II - ZEMNÉ PRÁCE'!$C$4:$K$76,'II - II - ZEMNÉ PRÁCE'!$C$82:$K$101,'II - II - ZEMNÉ PRÁCE'!$C$107:$K$143</definedName>
    <definedName name="_xlnm.Print_Area" localSheetId="9">'III - III - ZÁKLADOVÉ A O...'!$C$4:$K$76,'III - III - ZÁKLADOVÉ A O...'!$C$82:$K$103,'III - III - ZÁKLADOVÉ A O...'!$C$109:$K$147</definedName>
    <definedName name="_xlnm.Print_Area" localSheetId="10">'IV - IV - HRACIE PRVKY'!$C$4:$K$76,'IV - IV - HRACIE PRVKY'!$C$82:$K$104,'IV - IV - HRACIE PRVKY'!$C$110:$K$145</definedName>
    <definedName name="_xlnm.Print_Area" localSheetId="0">'Rekapitulácia stavby'!$D$4:$AO$76,'Rekapitulácia stavby'!$C$82:$AQ$110</definedName>
    <definedName name="_xlnm.Print_Area" localSheetId="11">'V - V - ZARIADENIA, PROST...'!$C$4:$K$76,'V - V - ZARIADENIA, PROST...'!$C$82:$K$101,'V - V - ZARIADENIA, PROST...'!$C$107:$K$127</definedName>
    <definedName name="_xlnm.Print_Area" localSheetId="12">'VI - VI - VÝSADBOVÉ A DOK...'!$C$4:$K$76,'VI - VI - VÝSADBOVÉ A DOK...'!$C$82:$K$102,'VI - VI - VÝSADBOVÉ A DOK...'!$C$108:$K$130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1" i="13" l="1"/>
  <c r="K40" i="13"/>
  <c r="BA109" i="1" s="1"/>
  <c r="K39" i="13"/>
  <c r="AZ109" i="1"/>
  <c r="BI130" i="13"/>
  <c r="BH130" i="13"/>
  <c r="BG130" i="13"/>
  <c r="BE130" i="13"/>
  <c r="X130" i="13"/>
  <c r="X129" i="13" s="1"/>
  <c r="V130" i="13"/>
  <c r="V129" i="13"/>
  <c r="T130" i="13"/>
  <c r="T129" i="13"/>
  <c r="P130" i="13"/>
  <c r="K130" i="13" s="1"/>
  <c r="BF130" i="13" s="1"/>
  <c r="BI128" i="13"/>
  <c r="BH128" i="13"/>
  <c r="BG128" i="13"/>
  <c r="BE128" i="13"/>
  <c r="X128" i="13"/>
  <c r="V128" i="13"/>
  <c r="T128" i="13"/>
  <c r="P128" i="13"/>
  <c r="BK128" i="13" s="1"/>
  <c r="BI127" i="13"/>
  <c r="BH127" i="13"/>
  <c r="BG127" i="13"/>
  <c r="BE127" i="13"/>
  <c r="X127" i="13"/>
  <c r="V127" i="13"/>
  <c r="T127" i="13"/>
  <c r="P127" i="13"/>
  <c r="BK127" i="13" s="1"/>
  <c r="BI126" i="13"/>
  <c r="BH126" i="13"/>
  <c r="BG126" i="13"/>
  <c r="BE126" i="13"/>
  <c r="X126" i="13"/>
  <c r="V126" i="13"/>
  <c r="T126" i="13"/>
  <c r="P126" i="13"/>
  <c r="K126" i="13" s="1"/>
  <c r="BF126" i="13" s="1"/>
  <c r="J119" i="13"/>
  <c r="F119" i="13"/>
  <c r="F117" i="13"/>
  <c r="E115" i="13"/>
  <c r="J93" i="13"/>
  <c r="F93" i="13"/>
  <c r="F91" i="13"/>
  <c r="E89" i="13"/>
  <c r="J26" i="13"/>
  <c r="E26" i="13"/>
  <c r="J120" i="13" s="1"/>
  <c r="J25" i="13"/>
  <c r="J20" i="13"/>
  <c r="E20" i="13"/>
  <c r="F120" i="13"/>
  <c r="J19" i="13"/>
  <c r="J14" i="13"/>
  <c r="J91" i="13" s="1"/>
  <c r="E7" i="13"/>
  <c r="E111" i="13"/>
  <c r="K41" i="12"/>
  <c r="K40" i="12"/>
  <c r="BA108" i="1"/>
  <c r="K39" i="12"/>
  <c r="AZ108" i="1" s="1"/>
  <c r="BI127" i="12"/>
  <c r="BH127" i="12"/>
  <c r="BG127" i="12"/>
  <c r="BE127" i="12"/>
  <c r="X127" i="12"/>
  <c r="V127" i="12"/>
  <c r="T127" i="12"/>
  <c r="P127" i="12"/>
  <c r="BI126" i="12"/>
  <c r="BH126" i="12"/>
  <c r="BG126" i="12"/>
  <c r="BE126" i="12"/>
  <c r="X126" i="12"/>
  <c r="V126" i="12"/>
  <c r="T126" i="12"/>
  <c r="P126" i="12"/>
  <c r="BI125" i="12"/>
  <c r="BH125" i="12"/>
  <c r="BG125" i="12"/>
  <c r="BE125" i="12"/>
  <c r="X125" i="12"/>
  <c r="V125" i="12"/>
  <c r="T125" i="12"/>
  <c r="P125" i="12"/>
  <c r="J118" i="12"/>
  <c r="F118" i="12"/>
  <c r="F116" i="12"/>
  <c r="E114" i="12"/>
  <c r="J93" i="12"/>
  <c r="F93" i="12"/>
  <c r="F91" i="12"/>
  <c r="E89" i="12"/>
  <c r="J26" i="12"/>
  <c r="E26" i="12"/>
  <c r="J119" i="12" s="1"/>
  <c r="J25" i="12"/>
  <c r="J20" i="12"/>
  <c r="E20" i="12"/>
  <c r="F119" i="12"/>
  <c r="J19" i="12"/>
  <c r="J14" i="12"/>
  <c r="J91" i="12" s="1"/>
  <c r="E7" i="12"/>
  <c r="E110" i="12" s="1"/>
  <c r="K41" i="11"/>
  <c r="K40" i="11"/>
  <c r="BA107" i="1"/>
  <c r="K39" i="11"/>
  <c r="AZ107" i="1"/>
  <c r="BI145" i="11"/>
  <c r="BH145" i="11"/>
  <c r="BG145" i="11"/>
  <c r="BE145" i="11"/>
  <c r="X145" i="11"/>
  <c r="V145" i="11"/>
  <c r="T145" i="11"/>
  <c r="P145" i="11"/>
  <c r="BI144" i="11"/>
  <c r="BH144" i="11"/>
  <c r="BG144" i="11"/>
  <c r="BE144" i="11"/>
  <c r="X144" i="11"/>
  <c r="V144" i="11"/>
  <c r="T144" i="11"/>
  <c r="P144" i="11"/>
  <c r="BI143" i="11"/>
  <c r="BH143" i="11"/>
  <c r="BG143" i="11"/>
  <c r="BE143" i="11"/>
  <c r="X143" i="11"/>
  <c r="V143" i="11"/>
  <c r="T143" i="11"/>
  <c r="P143" i="11"/>
  <c r="BI142" i="11"/>
  <c r="BH142" i="11"/>
  <c r="BG142" i="11"/>
  <c r="BE142" i="11"/>
  <c r="X142" i="11"/>
  <c r="V142" i="11"/>
  <c r="T142" i="11"/>
  <c r="P142" i="11"/>
  <c r="BI139" i="11"/>
  <c r="BH139" i="11"/>
  <c r="BG139" i="11"/>
  <c r="BE139" i="11"/>
  <c r="X139" i="11"/>
  <c r="V139" i="11"/>
  <c r="T139" i="11"/>
  <c r="P139" i="11"/>
  <c r="BI138" i="11"/>
  <c r="BH138" i="11"/>
  <c r="BG138" i="11"/>
  <c r="BE138" i="11"/>
  <c r="X138" i="11"/>
  <c r="V138" i="11"/>
  <c r="T138" i="11"/>
  <c r="P138" i="11"/>
  <c r="BI137" i="11"/>
  <c r="BH137" i="11"/>
  <c r="BG137" i="11"/>
  <c r="BE137" i="11"/>
  <c r="X137" i="11"/>
  <c r="V137" i="11"/>
  <c r="T137" i="11"/>
  <c r="P137" i="11"/>
  <c r="BI136" i="11"/>
  <c r="BH136" i="11"/>
  <c r="BG136" i="11"/>
  <c r="BE136" i="11"/>
  <c r="X136" i="11"/>
  <c r="V136" i="11"/>
  <c r="T136" i="11"/>
  <c r="P136" i="11"/>
  <c r="BI135" i="11"/>
  <c r="BH135" i="11"/>
  <c r="BG135" i="11"/>
  <c r="BE135" i="11"/>
  <c r="X135" i="11"/>
  <c r="V135" i="11"/>
  <c r="T135" i="11"/>
  <c r="P135" i="11"/>
  <c r="BI134" i="11"/>
  <c r="BH134" i="11"/>
  <c r="BG134" i="11"/>
  <c r="BE134" i="11"/>
  <c r="X134" i="11"/>
  <c r="V134" i="11"/>
  <c r="T134" i="11"/>
  <c r="P134" i="11"/>
  <c r="BI133" i="11"/>
  <c r="BH133" i="11"/>
  <c r="BG133" i="11"/>
  <c r="BE133" i="11"/>
  <c r="X133" i="11"/>
  <c r="V133" i="11"/>
  <c r="T133" i="11"/>
  <c r="P133" i="11"/>
  <c r="BI132" i="11"/>
  <c r="BH132" i="11"/>
  <c r="BG132" i="11"/>
  <c r="BE132" i="11"/>
  <c r="X132" i="11"/>
  <c r="V132" i="11"/>
  <c r="T132" i="11"/>
  <c r="P132" i="11"/>
  <c r="BI131" i="11"/>
  <c r="BH131" i="11"/>
  <c r="BG131" i="11"/>
  <c r="BE131" i="11"/>
  <c r="X131" i="11"/>
  <c r="V131" i="11"/>
  <c r="T131" i="11"/>
  <c r="P131" i="11"/>
  <c r="BI129" i="11"/>
  <c r="BH129" i="11"/>
  <c r="BG129" i="11"/>
  <c r="BE129" i="11"/>
  <c r="X129" i="11"/>
  <c r="V129" i="11"/>
  <c r="T129" i="11"/>
  <c r="P129" i="11"/>
  <c r="BI128" i="11"/>
  <c r="BH128" i="11"/>
  <c r="BG128" i="11"/>
  <c r="BE128" i="11"/>
  <c r="X128" i="11"/>
  <c r="V128" i="11"/>
  <c r="T128" i="11"/>
  <c r="P128" i="11"/>
  <c r="J121" i="11"/>
  <c r="F121" i="11"/>
  <c r="F119" i="11"/>
  <c r="E117" i="11"/>
  <c r="J93" i="11"/>
  <c r="F93" i="11"/>
  <c r="F91" i="11"/>
  <c r="E89" i="11"/>
  <c r="J26" i="11"/>
  <c r="E26" i="11"/>
  <c r="J122" i="11"/>
  <c r="J25" i="11"/>
  <c r="J20" i="11"/>
  <c r="E20" i="11"/>
  <c r="F122" i="11" s="1"/>
  <c r="J19" i="11"/>
  <c r="J14" i="11"/>
  <c r="J119" i="11"/>
  <c r="E7" i="11"/>
  <c r="E113" i="11" s="1"/>
  <c r="K41" i="10"/>
  <c r="K40" i="10"/>
  <c r="BA106" i="1" s="1"/>
  <c r="K39" i="10"/>
  <c r="AZ106" i="1"/>
  <c r="BI147" i="10"/>
  <c r="BH147" i="10"/>
  <c r="BG147" i="10"/>
  <c r="BE147" i="10"/>
  <c r="X147" i="10"/>
  <c r="X146" i="10" s="1"/>
  <c r="V147" i="10"/>
  <c r="V146" i="10"/>
  <c r="T147" i="10"/>
  <c r="T146" i="10"/>
  <c r="P147" i="10"/>
  <c r="K147" i="10" s="1"/>
  <c r="BF147" i="10" s="1"/>
  <c r="BI145" i="10"/>
  <c r="BH145" i="10"/>
  <c r="BG145" i="10"/>
  <c r="BE145" i="10"/>
  <c r="X145" i="10"/>
  <c r="V145" i="10"/>
  <c r="T145" i="10"/>
  <c r="P145" i="10"/>
  <c r="BI144" i="10"/>
  <c r="BH144" i="10"/>
  <c r="BG144" i="10"/>
  <c r="BE144" i="10"/>
  <c r="X144" i="10"/>
  <c r="V144" i="10"/>
  <c r="T144" i="10"/>
  <c r="P144" i="10"/>
  <c r="BK144" i="10" s="1"/>
  <c r="BI143" i="10"/>
  <c r="BH143" i="10"/>
  <c r="BG143" i="10"/>
  <c r="BE143" i="10"/>
  <c r="X143" i="10"/>
  <c r="V143" i="10"/>
  <c r="T143" i="10"/>
  <c r="P143" i="10"/>
  <c r="BI142" i="10"/>
  <c r="BH142" i="10"/>
  <c r="BG142" i="10"/>
  <c r="BE142" i="10"/>
  <c r="X142" i="10"/>
  <c r="V142" i="10"/>
  <c r="T142" i="10"/>
  <c r="P142" i="10"/>
  <c r="BK142" i="10" s="1"/>
  <c r="BI140" i="10"/>
  <c r="BH140" i="10"/>
  <c r="BG140" i="10"/>
  <c r="BE140" i="10"/>
  <c r="X140" i="10"/>
  <c r="V140" i="10"/>
  <c r="T140" i="10"/>
  <c r="P140" i="10"/>
  <c r="BK140" i="10" s="1"/>
  <c r="BI139" i="10"/>
  <c r="BH139" i="10"/>
  <c r="BG139" i="10"/>
  <c r="BE139" i="10"/>
  <c r="X139" i="10"/>
  <c r="V139" i="10"/>
  <c r="T139" i="10"/>
  <c r="P139" i="10"/>
  <c r="BI138" i="10"/>
  <c r="BH138" i="10"/>
  <c r="BG138" i="10"/>
  <c r="BE138" i="10"/>
  <c r="X138" i="10"/>
  <c r="V138" i="10"/>
  <c r="T138" i="10"/>
  <c r="P138" i="10"/>
  <c r="K138" i="10" s="1"/>
  <c r="BF138" i="10" s="1"/>
  <c r="BI137" i="10"/>
  <c r="BH137" i="10"/>
  <c r="BG137" i="10"/>
  <c r="BE137" i="10"/>
  <c r="X137" i="10"/>
  <c r="V137" i="10"/>
  <c r="T137" i="10"/>
  <c r="P137" i="10"/>
  <c r="BK137" i="10" s="1"/>
  <c r="BI136" i="10"/>
  <c r="BH136" i="10"/>
  <c r="BG136" i="10"/>
  <c r="BE136" i="10"/>
  <c r="X136" i="10"/>
  <c r="V136" i="10"/>
  <c r="T136" i="10"/>
  <c r="P136" i="10"/>
  <c r="BK136" i="10" s="1"/>
  <c r="BI135" i="10"/>
  <c r="BH135" i="10"/>
  <c r="BG135" i="10"/>
  <c r="BE135" i="10"/>
  <c r="X135" i="10"/>
  <c r="V135" i="10"/>
  <c r="T135" i="10"/>
  <c r="P135" i="10"/>
  <c r="BI134" i="10"/>
  <c r="BH134" i="10"/>
  <c r="BG134" i="10"/>
  <c r="BE134" i="10"/>
  <c r="X134" i="10"/>
  <c r="V134" i="10"/>
  <c r="T134" i="10"/>
  <c r="P134" i="10"/>
  <c r="BK134" i="10" s="1"/>
  <c r="BI133" i="10"/>
  <c r="BH133" i="10"/>
  <c r="BG133" i="10"/>
  <c r="BE133" i="10"/>
  <c r="X133" i="10"/>
  <c r="V133" i="10"/>
  <c r="T133" i="10"/>
  <c r="P133" i="10"/>
  <c r="BK133" i="10" s="1"/>
  <c r="BI132" i="10"/>
  <c r="BH132" i="10"/>
  <c r="BG132" i="10"/>
  <c r="BE132" i="10"/>
  <c r="X132" i="10"/>
  <c r="V132" i="10"/>
  <c r="T132" i="10"/>
  <c r="P132" i="10"/>
  <c r="BK132" i="10" s="1"/>
  <c r="BI131" i="10"/>
  <c r="BH131" i="10"/>
  <c r="BG131" i="10"/>
  <c r="BE131" i="10"/>
  <c r="X131" i="10"/>
  <c r="V131" i="10"/>
  <c r="T131" i="10"/>
  <c r="P131" i="10"/>
  <c r="BK131" i="10" s="1"/>
  <c r="BI130" i="10"/>
  <c r="BH130" i="10"/>
  <c r="BG130" i="10"/>
  <c r="BE130" i="10"/>
  <c r="X130" i="10"/>
  <c r="V130" i="10"/>
  <c r="T130" i="10"/>
  <c r="P130" i="10"/>
  <c r="BI129" i="10"/>
  <c r="BH129" i="10"/>
  <c r="BG129" i="10"/>
  <c r="BE129" i="10"/>
  <c r="X129" i="10"/>
  <c r="V129" i="10"/>
  <c r="T129" i="10"/>
  <c r="P129" i="10"/>
  <c r="BK129" i="10" s="1"/>
  <c r="BI128" i="10"/>
  <c r="BH128" i="10"/>
  <c r="BG128" i="10"/>
  <c r="BE128" i="10"/>
  <c r="X128" i="10"/>
  <c r="V128" i="10"/>
  <c r="T128" i="10"/>
  <c r="P128" i="10"/>
  <c r="K128" i="10" s="1"/>
  <c r="BF128" i="10" s="1"/>
  <c r="BI127" i="10"/>
  <c r="BH127" i="10"/>
  <c r="BG127" i="10"/>
  <c r="BE127" i="10"/>
  <c r="X127" i="10"/>
  <c r="V127" i="10"/>
  <c r="T127" i="10"/>
  <c r="P127" i="10"/>
  <c r="BK127" i="10" s="1"/>
  <c r="J120" i="10"/>
  <c r="F120" i="10"/>
  <c r="F118" i="10"/>
  <c r="E116" i="10"/>
  <c r="J93" i="10"/>
  <c r="F93" i="10"/>
  <c r="F91" i="10"/>
  <c r="E89" i="10"/>
  <c r="J26" i="10"/>
  <c r="E26" i="10"/>
  <c r="J121" i="10" s="1"/>
  <c r="J25" i="10"/>
  <c r="J20" i="10"/>
  <c r="E20" i="10"/>
  <c r="F94" i="10"/>
  <c r="J19" i="10"/>
  <c r="J14" i="10"/>
  <c r="J118" i="10"/>
  <c r="E7" i="10"/>
  <c r="E112" i="10" s="1"/>
  <c r="K41" i="9"/>
  <c r="K40" i="9"/>
  <c r="BA105" i="1"/>
  <c r="K39" i="9"/>
  <c r="AZ105" i="1"/>
  <c r="BI143" i="9"/>
  <c r="BH143" i="9"/>
  <c r="BG143" i="9"/>
  <c r="BE143" i="9"/>
  <c r="X143" i="9"/>
  <c r="V143" i="9"/>
  <c r="T143" i="9"/>
  <c r="P143" i="9"/>
  <c r="BK143" i="9" s="1"/>
  <c r="BI142" i="9"/>
  <c r="BH142" i="9"/>
  <c r="BG142" i="9"/>
  <c r="BE142" i="9"/>
  <c r="X142" i="9"/>
  <c r="V142" i="9"/>
  <c r="T142" i="9"/>
  <c r="P142" i="9"/>
  <c r="BK142" i="9" s="1"/>
  <c r="BI141" i="9"/>
  <c r="BH141" i="9"/>
  <c r="BG141" i="9"/>
  <c r="BE141" i="9"/>
  <c r="X141" i="9"/>
  <c r="V141" i="9"/>
  <c r="T141" i="9"/>
  <c r="P141" i="9"/>
  <c r="BI140" i="9"/>
  <c r="BH140" i="9"/>
  <c r="BG140" i="9"/>
  <c r="BE140" i="9"/>
  <c r="X140" i="9"/>
  <c r="V140" i="9"/>
  <c r="T140" i="9"/>
  <c r="P140" i="9"/>
  <c r="BK140" i="9" s="1"/>
  <c r="BI139" i="9"/>
  <c r="BH139" i="9"/>
  <c r="BG139" i="9"/>
  <c r="BE139" i="9"/>
  <c r="X139" i="9"/>
  <c r="V139" i="9"/>
  <c r="T139" i="9"/>
  <c r="P139" i="9"/>
  <c r="BI138" i="9"/>
  <c r="BH138" i="9"/>
  <c r="BG138" i="9"/>
  <c r="BE138" i="9"/>
  <c r="X138" i="9"/>
  <c r="V138" i="9"/>
  <c r="T138" i="9"/>
  <c r="P138" i="9"/>
  <c r="K138" i="9" s="1"/>
  <c r="BF138" i="9" s="1"/>
  <c r="BI137" i="9"/>
  <c r="BH137" i="9"/>
  <c r="BG137" i="9"/>
  <c r="BE137" i="9"/>
  <c r="X137" i="9"/>
  <c r="V137" i="9"/>
  <c r="T137" i="9"/>
  <c r="P137" i="9"/>
  <c r="K137" i="9" s="1"/>
  <c r="BF137" i="9" s="1"/>
  <c r="BI136" i="9"/>
  <c r="BH136" i="9"/>
  <c r="BG136" i="9"/>
  <c r="BE136" i="9"/>
  <c r="X136" i="9"/>
  <c r="V136" i="9"/>
  <c r="T136" i="9"/>
  <c r="P136" i="9"/>
  <c r="BK136" i="9" s="1"/>
  <c r="BI135" i="9"/>
  <c r="BH135" i="9"/>
  <c r="BG135" i="9"/>
  <c r="BE135" i="9"/>
  <c r="X135" i="9"/>
  <c r="V135" i="9"/>
  <c r="T135" i="9"/>
  <c r="P135" i="9"/>
  <c r="K135" i="9" s="1"/>
  <c r="BF135" i="9" s="1"/>
  <c r="BI134" i="9"/>
  <c r="BH134" i="9"/>
  <c r="BG134" i="9"/>
  <c r="BE134" i="9"/>
  <c r="X134" i="9"/>
  <c r="V134" i="9"/>
  <c r="T134" i="9"/>
  <c r="P134" i="9"/>
  <c r="BI133" i="9"/>
  <c r="BH133" i="9"/>
  <c r="BG133" i="9"/>
  <c r="BE133" i="9"/>
  <c r="X133" i="9"/>
  <c r="V133" i="9"/>
  <c r="T133" i="9"/>
  <c r="P133" i="9"/>
  <c r="BK133" i="9" s="1"/>
  <c r="BI132" i="9"/>
  <c r="BH132" i="9"/>
  <c r="BG132" i="9"/>
  <c r="BE132" i="9"/>
  <c r="X132" i="9"/>
  <c r="V132" i="9"/>
  <c r="T132" i="9"/>
  <c r="P132" i="9"/>
  <c r="BK132" i="9" s="1"/>
  <c r="BI131" i="9"/>
  <c r="BH131" i="9"/>
  <c r="BG131" i="9"/>
  <c r="BE131" i="9"/>
  <c r="X131" i="9"/>
  <c r="V131" i="9"/>
  <c r="T131" i="9"/>
  <c r="P131" i="9"/>
  <c r="BK131" i="9" s="1"/>
  <c r="BI130" i="9"/>
  <c r="BH130" i="9"/>
  <c r="BG130" i="9"/>
  <c r="BE130" i="9"/>
  <c r="X130" i="9"/>
  <c r="V130" i="9"/>
  <c r="T130" i="9"/>
  <c r="P130" i="9"/>
  <c r="BK130" i="9" s="1"/>
  <c r="BI129" i="9"/>
  <c r="BH129" i="9"/>
  <c r="BG129" i="9"/>
  <c r="BE129" i="9"/>
  <c r="X129" i="9"/>
  <c r="V129" i="9"/>
  <c r="T129" i="9"/>
  <c r="P129" i="9"/>
  <c r="BI128" i="9"/>
  <c r="BH128" i="9"/>
  <c r="BG128" i="9"/>
  <c r="BE128" i="9"/>
  <c r="X128" i="9"/>
  <c r="V128" i="9"/>
  <c r="T128" i="9"/>
  <c r="P128" i="9"/>
  <c r="K128" i="9" s="1"/>
  <c r="BF128" i="9" s="1"/>
  <c r="BI127" i="9"/>
  <c r="BH127" i="9"/>
  <c r="BG127" i="9"/>
  <c r="BE127" i="9"/>
  <c r="X127" i="9"/>
  <c r="V127" i="9"/>
  <c r="T127" i="9"/>
  <c r="P127" i="9"/>
  <c r="BI126" i="9"/>
  <c r="BH126" i="9"/>
  <c r="BG126" i="9"/>
  <c r="BE126" i="9"/>
  <c r="X126" i="9"/>
  <c r="V126" i="9"/>
  <c r="T126" i="9"/>
  <c r="P126" i="9"/>
  <c r="BK126" i="9" s="1"/>
  <c r="BI125" i="9"/>
  <c r="BH125" i="9"/>
  <c r="BG125" i="9"/>
  <c r="BE125" i="9"/>
  <c r="X125" i="9"/>
  <c r="V125" i="9"/>
  <c r="T125" i="9"/>
  <c r="P125" i="9"/>
  <c r="BK125" i="9" s="1"/>
  <c r="J118" i="9"/>
  <c r="F118" i="9"/>
  <c r="F116" i="9"/>
  <c r="E114" i="9"/>
  <c r="J93" i="9"/>
  <c r="F93" i="9"/>
  <c r="F91" i="9"/>
  <c r="E89" i="9"/>
  <c r="J26" i="9"/>
  <c r="E26" i="9"/>
  <c r="J119" i="9" s="1"/>
  <c r="J25" i="9"/>
  <c r="J20" i="9"/>
  <c r="E20" i="9"/>
  <c r="F119" i="9"/>
  <c r="J19" i="9"/>
  <c r="J14" i="9"/>
  <c r="J116" i="9" s="1"/>
  <c r="E7" i="9"/>
  <c r="E85" i="9" s="1"/>
  <c r="K41" i="8"/>
  <c r="K40" i="8"/>
  <c r="BA104" i="1"/>
  <c r="K39" i="8"/>
  <c r="AZ104" i="1"/>
  <c r="BI130" i="8"/>
  <c r="BH130" i="8"/>
  <c r="BG130" i="8"/>
  <c r="BE130" i="8"/>
  <c r="X130" i="8"/>
  <c r="V130" i="8"/>
  <c r="T130" i="8"/>
  <c r="P130" i="8"/>
  <c r="BK130" i="8" s="1"/>
  <c r="BI129" i="8"/>
  <c r="BH129" i="8"/>
  <c r="BG129" i="8"/>
  <c r="BE129" i="8"/>
  <c r="X129" i="8"/>
  <c r="V129" i="8"/>
  <c r="T129" i="8"/>
  <c r="P129" i="8"/>
  <c r="BK129" i="8" s="1"/>
  <c r="BI128" i="8"/>
  <c r="BH128" i="8"/>
  <c r="BG128" i="8"/>
  <c r="BE128" i="8"/>
  <c r="X128" i="8"/>
  <c r="V128" i="8"/>
  <c r="T128" i="8"/>
  <c r="P128" i="8"/>
  <c r="BK128" i="8" s="1"/>
  <c r="BI127" i="8"/>
  <c r="BH127" i="8"/>
  <c r="BG127" i="8"/>
  <c r="BE127" i="8"/>
  <c r="X127" i="8"/>
  <c r="V127" i="8"/>
  <c r="T127" i="8"/>
  <c r="P127" i="8"/>
  <c r="BK127" i="8" s="1"/>
  <c r="BI126" i="8"/>
  <c r="BH126" i="8"/>
  <c r="BG126" i="8"/>
  <c r="BE126" i="8"/>
  <c r="X126" i="8"/>
  <c r="V126" i="8"/>
  <c r="T126" i="8"/>
  <c r="P126" i="8"/>
  <c r="BK126" i="8" s="1"/>
  <c r="BI125" i="8"/>
  <c r="BH125" i="8"/>
  <c r="BG125" i="8"/>
  <c r="BE125" i="8"/>
  <c r="X125" i="8"/>
  <c r="V125" i="8"/>
  <c r="T125" i="8"/>
  <c r="P125" i="8"/>
  <c r="K125" i="8" s="1"/>
  <c r="BF125" i="8" s="1"/>
  <c r="J118" i="8"/>
  <c r="F118" i="8"/>
  <c r="F116" i="8"/>
  <c r="E114" i="8"/>
  <c r="J93" i="8"/>
  <c r="F93" i="8"/>
  <c r="F91" i="8"/>
  <c r="E89" i="8"/>
  <c r="J26" i="8"/>
  <c r="E26" i="8"/>
  <c r="J119" i="8" s="1"/>
  <c r="J25" i="8"/>
  <c r="J20" i="8"/>
  <c r="E20" i="8"/>
  <c r="F119" i="8"/>
  <c r="J19" i="8"/>
  <c r="J14" i="8"/>
  <c r="J116" i="8" s="1"/>
  <c r="E7" i="8"/>
  <c r="E110" i="8" s="1"/>
  <c r="K139" i="7"/>
  <c r="K99" i="7" s="1"/>
  <c r="K39" i="7"/>
  <c r="K38" i="7"/>
  <c r="BA102" i="1"/>
  <c r="K37" i="7"/>
  <c r="AZ102" i="1" s="1"/>
  <c r="BI170" i="7"/>
  <c r="BH170" i="7"/>
  <c r="BG170" i="7"/>
  <c r="BE170" i="7"/>
  <c r="X170" i="7"/>
  <c r="V170" i="7"/>
  <c r="T170" i="7"/>
  <c r="P170" i="7"/>
  <c r="BI169" i="7"/>
  <c r="BH169" i="7"/>
  <c r="BG169" i="7"/>
  <c r="BE169" i="7"/>
  <c r="X169" i="7"/>
  <c r="V169" i="7"/>
  <c r="T169" i="7"/>
  <c r="P169" i="7"/>
  <c r="BI168" i="7"/>
  <c r="BH168" i="7"/>
  <c r="BG168" i="7"/>
  <c r="BE168" i="7"/>
  <c r="X168" i="7"/>
  <c r="V168" i="7"/>
  <c r="T168" i="7"/>
  <c r="P168" i="7"/>
  <c r="BI165" i="7"/>
  <c r="BH165" i="7"/>
  <c r="BG165" i="7"/>
  <c r="BE165" i="7"/>
  <c r="X165" i="7"/>
  <c r="X164" i="7"/>
  <c r="V165" i="7"/>
  <c r="V164" i="7"/>
  <c r="T165" i="7"/>
  <c r="T164" i="7"/>
  <c r="P165" i="7"/>
  <c r="BI163" i="7"/>
  <c r="BH163" i="7"/>
  <c r="BG163" i="7"/>
  <c r="BE163" i="7"/>
  <c r="X163" i="7"/>
  <c r="X162" i="7" s="1"/>
  <c r="V163" i="7"/>
  <c r="V162" i="7"/>
  <c r="T163" i="7"/>
  <c r="T162" i="7"/>
  <c r="P163" i="7"/>
  <c r="BI161" i="7"/>
  <c r="BH161" i="7"/>
  <c r="BG161" i="7"/>
  <c r="BE161" i="7"/>
  <c r="X161" i="7"/>
  <c r="V161" i="7"/>
  <c r="T161" i="7"/>
  <c r="P161" i="7"/>
  <c r="BK161" i="7" s="1"/>
  <c r="BI160" i="7"/>
  <c r="BH160" i="7"/>
  <c r="BG160" i="7"/>
  <c r="BE160" i="7"/>
  <c r="X160" i="7"/>
  <c r="V160" i="7"/>
  <c r="T160" i="7"/>
  <c r="P160" i="7"/>
  <c r="BK160" i="7" s="1"/>
  <c r="BI159" i="7"/>
  <c r="BH159" i="7"/>
  <c r="BG159" i="7"/>
  <c r="BE159" i="7"/>
  <c r="X159" i="7"/>
  <c r="V159" i="7"/>
  <c r="T159" i="7"/>
  <c r="P159" i="7"/>
  <c r="BK159" i="7" s="1"/>
  <c r="BI158" i="7"/>
  <c r="BH158" i="7"/>
  <c r="BG158" i="7"/>
  <c r="BE158" i="7"/>
  <c r="X158" i="7"/>
  <c r="V158" i="7"/>
  <c r="T158" i="7"/>
  <c r="P158" i="7"/>
  <c r="BK158" i="7" s="1"/>
  <c r="BI157" i="7"/>
  <c r="BH157" i="7"/>
  <c r="BG157" i="7"/>
  <c r="BE157" i="7"/>
  <c r="X157" i="7"/>
  <c r="V157" i="7"/>
  <c r="T157" i="7"/>
  <c r="P157" i="7"/>
  <c r="BK157" i="7" s="1"/>
  <c r="BI156" i="7"/>
  <c r="BH156" i="7"/>
  <c r="BG156" i="7"/>
  <c r="BE156" i="7"/>
  <c r="X156" i="7"/>
  <c r="V156" i="7"/>
  <c r="T156" i="7"/>
  <c r="P156" i="7"/>
  <c r="BK156" i="7" s="1"/>
  <c r="BI155" i="7"/>
  <c r="BH155" i="7"/>
  <c r="BG155" i="7"/>
  <c r="BE155" i="7"/>
  <c r="X155" i="7"/>
  <c r="V155" i="7"/>
  <c r="T155" i="7"/>
  <c r="P155" i="7"/>
  <c r="BK155" i="7" s="1"/>
  <c r="BI154" i="7"/>
  <c r="BH154" i="7"/>
  <c r="BG154" i="7"/>
  <c r="BE154" i="7"/>
  <c r="X154" i="7"/>
  <c r="V154" i="7"/>
  <c r="T154" i="7"/>
  <c r="P154" i="7"/>
  <c r="BK154" i="7" s="1"/>
  <c r="BI153" i="7"/>
  <c r="BH153" i="7"/>
  <c r="BG153" i="7"/>
  <c r="BE153" i="7"/>
  <c r="X153" i="7"/>
  <c r="V153" i="7"/>
  <c r="T153" i="7"/>
  <c r="P153" i="7"/>
  <c r="BK153" i="7" s="1"/>
  <c r="BI152" i="7"/>
  <c r="BH152" i="7"/>
  <c r="BG152" i="7"/>
  <c r="BE152" i="7"/>
  <c r="X152" i="7"/>
  <c r="V152" i="7"/>
  <c r="T152" i="7"/>
  <c r="P152" i="7"/>
  <c r="BK152" i="7" s="1"/>
  <c r="BI151" i="7"/>
  <c r="BH151" i="7"/>
  <c r="BG151" i="7"/>
  <c r="BE151" i="7"/>
  <c r="X151" i="7"/>
  <c r="V151" i="7"/>
  <c r="T151" i="7"/>
  <c r="P151" i="7"/>
  <c r="BK151" i="7" s="1"/>
  <c r="BI150" i="7"/>
  <c r="BH150" i="7"/>
  <c r="BG150" i="7"/>
  <c r="BE150" i="7"/>
  <c r="X150" i="7"/>
  <c r="V150" i="7"/>
  <c r="T150" i="7"/>
  <c r="P150" i="7"/>
  <c r="BK150" i="7" s="1"/>
  <c r="BI149" i="7"/>
  <c r="BH149" i="7"/>
  <c r="BG149" i="7"/>
  <c r="BE149" i="7"/>
  <c r="X149" i="7"/>
  <c r="V149" i="7"/>
  <c r="T149" i="7"/>
  <c r="P149" i="7"/>
  <c r="BK149" i="7" s="1"/>
  <c r="BI148" i="7"/>
  <c r="BH148" i="7"/>
  <c r="BG148" i="7"/>
  <c r="BE148" i="7"/>
  <c r="X148" i="7"/>
  <c r="V148" i="7"/>
  <c r="T148" i="7"/>
  <c r="P148" i="7"/>
  <c r="BK148" i="7" s="1"/>
  <c r="BI147" i="7"/>
  <c r="BH147" i="7"/>
  <c r="BG147" i="7"/>
  <c r="BE147" i="7"/>
  <c r="X147" i="7"/>
  <c r="V147" i="7"/>
  <c r="T147" i="7"/>
  <c r="P147" i="7"/>
  <c r="BK147" i="7" s="1"/>
  <c r="BI145" i="7"/>
  <c r="BH145" i="7"/>
  <c r="BG145" i="7"/>
  <c r="BE145" i="7"/>
  <c r="X145" i="7"/>
  <c r="X144" i="7"/>
  <c r="V145" i="7"/>
  <c r="V144" i="7"/>
  <c r="T145" i="7"/>
  <c r="T144" i="7"/>
  <c r="P145" i="7"/>
  <c r="BI143" i="7"/>
  <c r="BH143" i="7"/>
  <c r="BG143" i="7"/>
  <c r="BE143" i="7"/>
  <c r="X143" i="7"/>
  <c r="V143" i="7"/>
  <c r="T143" i="7"/>
  <c r="P143" i="7"/>
  <c r="BI142" i="7"/>
  <c r="BH142" i="7"/>
  <c r="BG142" i="7"/>
  <c r="BE142" i="7"/>
  <c r="X142" i="7"/>
  <c r="V142" i="7"/>
  <c r="T142" i="7"/>
  <c r="P142" i="7"/>
  <c r="BI141" i="7"/>
  <c r="BH141" i="7"/>
  <c r="BG141" i="7"/>
  <c r="BE141" i="7"/>
  <c r="X141" i="7"/>
  <c r="V141" i="7"/>
  <c r="T141" i="7"/>
  <c r="P141" i="7"/>
  <c r="J99" i="7"/>
  <c r="I99" i="7"/>
  <c r="BI138" i="7"/>
  <c r="BH138" i="7"/>
  <c r="BG138" i="7"/>
  <c r="BE138" i="7"/>
  <c r="X138" i="7"/>
  <c r="V138" i="7"/>
  <c r="T138" i="7"/>
  <c r="P138" i="7"/>
  <c r="BI137" i="7"/>
  <c r="BH137" i="7"/>
  <c r="BG137" i="7"/>
  <c r="BE137" i="7"/>
  <c r="X137" i="7"/>
  <c r="V137" i="7"/>
  <c r="T137" i="7"/>
  <c r="P137" i="7"/>
  <c r="BK137" i="7" s="1"/>
  <c r="BI136" i="7"/>
  <c r="BH136" i="7"/>
  <c r="BG136" i="7"/>
  <c r="BE136" i="7"/>
  <c r="X136" i="7"/>
  <c r="V136" i="7"/>
  <c r="T136" i="7"/>
  <c r="P136" i="7"/>
  <c r="BI135" i="7"/>
  <c r="BH135" i="7"/>
  <c r="BG135" i="7"/>
  <c r="BE135" i="7"/>
  <c r="X135" i="7"/>
  <c r="V135" i="7"/>
  <c r="T135" i="7"/>
  <c r="P135" i="7"/>
  <c r="K135" i="7" s="1"/>
  <c r="BF135" i="7" s="1"/>
  <c r="BI134" i="7"/>
  <c r="BH134" i="7"/>
  <c r="BG134" i="7"/>
  <c r="BE134" i="7"/>
  <c r="X134" i="7"/>
  <c r="V134" i="7"/>
  <c r="T134" i="7"/>
  <c r="P134" i="7"/>
  <c r="BI133" i="7"/>
  <c r="BH133" i="7"/>
  <c r="BG133" i="7"/>
  <c r="BE133" i="7"/>
  <c r="X133" i="7"/>
  <c r="V133" i="7"/>
  <c r="T133" i="7"/>
  <c r="P133" i="7"/>
  <c r="BK133" i="7" s="1"/>
  <c r="BI132" i="7"/>
  <c r="BH132" i="7"/>
  <c r="BG132" i="7"/>
  <c r="BE132" i="7"/>
  <c r="X132" i="7"/>
  <c r="V132" i="7"/>
  <c r="T132" i="7"/>
  <c r="P132" i="7"/>
  <c r="K132" i="7" s="1"/>
  <c r="BF132" i="7" s="1"/>
  <c r="BI131" i="7"/>
  <c r="BH131" i="7"/>
  <c r="BG131" i="7"/>
  <c r="BE131" i="7"/>
  <c r="X131" i="7"/>
  <c r="V131" i="7"/>
  <c r="T131" i="7"/>
  <c r="P131" i="7"/>
  <c r="BK131" i="7" s="1"/>
  <c r="BI130" i="7"/>
  <c r="BH130" i="7"/>
  <c r="BG130" i="7"/>
  <c r="BE130" i="7"/>
  <c r="X130" i="7"/>
  <c r="V130" i="7"/>
  <c r="T130" i="7"/>
  <c r="P130" i="7"/>
  <c r="BK130" i="7" s="1"/>
  <c r="BI129" i="7"/>
  <c r="BH129" i="7"/>
  <c r="BG129" i="7"/>
  <c r="BE129" i="7"/>
  <c r="X129" i="7"/>
  <c r="V129" i="7"/>
  <c r="T129" i="7"/>
  <c r="P129" i="7"/>
  <c r="BK129" i="7" s="1"/>
  <c r="J122" i="7"/>
  <c r="F122" i="7"/>
  <c r="F120" i="7"/>
  <c r="E118" i="7"/>
  <c r="J91" i="7"/>
  <c r="F91" i="7"/>
  <c r="F89" i="7"/>
  <c r="E87" i="7"/>
  <c r="J24" i="7"/>
  <c r="E24" i="7"/>
  <c r="J123" i="7" s="1"/>
  <c r="J23" i="7"/>
  <c r="J18" i="7"/>
  <c r="E18" i="7"/>
  <c r="F123" i="7"/>
  <c r="J17" i="7"/>
  <c r="J12" i="7"/>
  <c r="J120" i="7"/>
  <c r="E7" i="7"/>
  <c r="E116" i="7" s="1"/>
  <c r="K39" i="6"/>
  <c r="K38" i="6"/>
  <c r="BA101" i="1"/>
  <c r="K37" i="6"/>
  <c r="AZ101" i="1"/>
  <c r="BI167" i="6"/>
  <c r="BH167" i="6"/>
  <c r="BG167" i="6"/>
  <c r="BE167" i="6"/>
  <c r="X167" i="6"/>
  <c r="V167" i="6"/>
  <c r="T167" i="6"/>
  <c r="P167" i="6"/>
  <c r="BI166" i="6"/>
  <c r="BH166" i="6"/>
  <c r="BG166" i="6"/>
  <c r="BE166" i="6"/>
  <c r="X166" i="6"/>
  <c r="V166" i="6"/>
  <c r="T166" i="6"/>
  <c r="P166" i="6"/>
  <c r="BI165" i="6"/>
  <c r="BH165" i="6"/>
  <c r="BG165" i="6"/>
  <c r="BE165" i="6"/>
  <c r="X165" i="6"/>
  <c r="V165" i="6"/>
  <c r="T165" i="6"/>
  <c r="P165" i="6"/>
  <c r="BK165" i="6" s="1"/>
  <c r="BI164" i="6"/>
  <c r="BH164" i="6"/>
  <c r="BG164" i="6"/>
  <c r="BE164" i="6"/>
  <c r="X164" i="6"/>
  <c r="V164" i="6"/>
  <c r="T164" i="6"/>
  <c r="P164" i="6"/>
  <c r="K164" i="6" s="1"/>
  <c r="BF164" i="6" s="1"/>
  <c r="BI163" i="6"/>
  <c r="BH163" i="6"/>
  <c r="BG163" i="6"/>
  <c r="BE163" i="6"/>
  <c r="X163" i="6"/>
  <c r="V163" i="6"/>
  <c r="T163" i="6"/>
  <c r="P163" i="6"/>
  <c r="BK163" i="6" s="1"/>
  <c r="BI162" i="6"/>
  <c r="BH162" i="6"/>
  <c r="BG162" i="6"/>
  <c r="BE162" i="6"/>
  <c r="X162" i="6"/>
  <c r="V162" i="6"/>
  <c r="T162" i="6"/>
  <c r="P162" i="6"/>
  <c r="BK162" i="6" s="1"/>
  <c r="BI161" i="6"/>
  <c r="BH161" i="6"/>
  <c r="BG161" i="6"/>
  <c r="BE161" i="6"/>
  <c r="X161" i="6"/>
  <c r="V161" i="6"/>
  <c r="T161" i="6"/>
  <c r="P161" i="6"/>
  <c r="K161" i="6" s="1"/>
  <c r="BF161" i="6" s="1"/>
  <c r="BI160" i="6"/>
  <c r="BH160" i="6"/>
  <c r="BG160" i="6"/>
  <c r="BE160" i="6"/>
  <c r="X160" i="6"/>
  <c r="V160" i="6"/>
  <c r="T160" i="6"/>
  <c r="P160" i="6"/>
  <c r="BK160" i="6" s="1"/>
  <c r="BI157" i="6"/>
  <c r="BH157" i="6"/>
  <c r="BG157" i="6"/>
  <c r="BE157" i="6"/>
  <c r="X157" i="6"/>
  <c r="X156" i="6"/>
  <c r="V157" i="6"/>
  <c r="V156" i="6"/>
  <c r="T157" i="6"/>
  <c r="T156" i="6" s="1"/>
  <c r="P157" i="6"/>
  <c r="BI155" i="6"/>
  <c r="BH155" i="6"/>
  <c r="BG155" i="6"/>
  <c r="BE155" i="6"/>
  <c r="X155" i="6"/>
  <c r="V155" i="6"/>
  <c r="T155" i="6"/>
  <c r="P155" i="6"/>
  <c r="BI154" i="6"/>
  <c r="BH154" i="6"/>
  <c r="BG154" i="6"/>
  <c r="BE154" i="6"/>
  <c r="X154" i="6"/>
  <c r="V154" i="6"/>
  <c r="T154" i="6"/>
  <c r="P154" i="6"/>
  <c r="BI153" i="6"/>
  <c r="BH153" i="6"/>
  <c r="BG153" i="6"/>
  <c r="BE153" i="6"/>
  <c r="X153" i="6"/>
  <c r="V153" i="6"/>
  <c r="T153" i="6"/>
  <c r="P153" i="6"/>
  <c r="BI152" i="6"/>
  <c r="BH152" i="6"/>
  <c r="BG152" i="6"/>
  <c r="BE152" i="6"/>
  <c r="X152" i="6"/>
  <c r="V152" i="6"/>
  <c r="T152" i="6"/>
  <c r="P152" i="6"/>
  <c r="BI151" i="6"/>
  <c r="BH151" i="6"/>
  <c r="BG151" i="6"/>
  <c r="BE151" i="6"/>
  <c r="X151" i="6"/>
  <c r="V151" i="6"/>
  <c r="T151" i="6"/>
  <c r="P151" i="6"/>
  <c r="BI150" i="6"/>
  <c r="BH150" i="6"/>
  <c r="BG150" i="6"/>
  <c r="BE150" i="6"/>
  <c r="X150" i="6"/>
  <c r="V150" i="6"/>
  <c r="T150" i="6"/>
  <c r="P150" i="6"/>
  <c r="BI149" i="6"/>
  <c r="BH149" i="6"/>
  <c r="BG149" i="6"/>
  <c r="BE149" i="6"/>
  <c r="X149" i="6"/>
  <c r="V149" i="6"/>
  <c r="T149" i="6"/>
  <c r="P149" i="6"/>
  <c r="BI148" i="6"/>
  <c r="BH148" i="6"/>
  <c r="BG148" i="6"/>
  <c r="BE148" i="6"/>
  <c r="X148" i="6"/>
  <c r="V148" i="6"/>
  <c r="T148" i="6"/>
  <c r="P148" i="6"/>
  <c r="BI147" i="6"/>
  <c r="BH147" i="6"/>
  <c r="BG147" i="6"/>
  <c r="BE147" i="6"/>
  <c r="X147" i="6"/>
  <c r="V147" i="6"/>
  <c r="T147" i="6"/>
  <c r="P147" i="6"/>
  <c r="BI146" i="6"/>
  <c r="BH146" i="6"/>
  <c r="BG146" i="6"/>
  <c r="BE146" i="6"/>
  <c r="X146" i="6"/>
  <c r="V146" i="6"/>
  <c r="T146" i="6"/>
  <c r="P146" i="6"/>
  <c r="BI145" i="6"/>
  <c r="BH145" i="6"/>
  <c r="BG145" i="6"/>
  <c r="BE145" i="6"/>
  <c r="X145" i="6"/>
  <c r="V145" i="6"/>
  <c r="T145" i="6"/>
  <c r="P145" i="6"/>
  <c r="BI144" i="6"/>
  <c r="BH144" i="6"/>
  <c r="BG144" i="6"/>
  <c r="BE144" i="6"/>
  <c r="X144" i="6"/>
  <c r="V144" i="6"/>
  <c r="T144" i="6"/>
  <c r="P144" i="6"/>
  <c r="BI143" i="6"/>
  <c r="BH143" i="6"/>
  <c r="BG143" i="6"/>
  <c r="BE143" i="6"/>
  <c r="X143" i="6"/>
  <c r="V143" i="6"/>
  <c r="T143" i="6"/>
  <c r="P143" i="6"/>
  <c r="BI141" i="6"/>
  <c r="BH141" i="6"/>
  <c r="BG141" i="6"/>
  <c r="BE141" i="6"/>
  <c r="X141" i="6"/>
  <c r="X140" i="6"/>
  <c r="V141" i="6"/>
  <c r="V140" i="6" s="1"/>
  <c r="T141" i="6"/>
  <c r="T140" i="6" s="1"/>
  <c r="P141" i="6"/>
  <c r="BK141" i="6" s="1"/>
  <c r="BI139" i="6"/>
  <c r="BH139" i="6"/>
  <c r="BG139" i="6"/>
  <c r="BE139" i="6"/>
  <c r="X139" i="6"/>
  <c r="V139" i="6"/>
  <c r="T139" i="6"/>
  <c r="P139" i="6"/>
  <c r="BI138" i="6"/>
  <c r="BH138" i="6"/>
  <c r="BG138" i="6"/>
  <c r="BE138" i="6"/>
  <c r="X138" i="6"/>
  <c r="V138" i="6"/>
  <c r="T138" i="6"/>
  <c r="P138" i="6"/>
  <c r="BI137" i="6"/>
  <c r="BH137" i="6"/>
  <c r="BG137" i="6"/>
  <c r="BE137" i="6"/>
  <c r="X137" i="6"/>
  <c r="V137" i="6"/>
  <c r="T137" i="6"/>
  <c r="P137" i="6"/>
  <c r="K137" i="6" s="1"/>
  <c r="BF137" i="6" s="1"/>
  <c r="BI135" i="6"/>
  <c r="BH135" i="6"/>
  <c r="BG135" i="6"/>
  <c r="BE135" i="6"/>
  <c r="X135" i="6"/>
  <c r="V135" i="6"/>
  <c r="T135" i="6"/>
  <c r="P135" i="6"/>
  <c r="BK135" i="6" s="1"/>
  <c r="BI134" i="6"/>
  <c r="BH134" i="6"/>
  <c r="BG134" i="6"/>
  <c r="BE134" i="6"/>
  <c r="X134" i="6"/>
  <c r="V134" i="6"/>
  <c r="T134" i="6"/>
  <c r="P134" i="6"/>
  <c r="BK134" i="6" s="1"/>
  <c r="BI133" i="6"/>
  <c r="BH133" i="6"/>
  <c r="BG133" i="6"/>
  <c r="BE133" i="6"/>
  <c r="X133" i="6"/>
  <c r="V133" i="6"/>
  <c r="T133" i="6"/>
  <c r="P133" i="6"/>
  <c r="BK133" i="6" s="1"/>
  <c r="BI132" i="6"/>
  <c r="BH132" i="6"/>
  <c r="BG132" i="6"/>
  <c r="BE132" i="6"/>
  <c r="X132" i="6"/>
  <c r="V132" i="6"/>
  <c r="T132" i="6"/>
  <c r="P132" i="6"/>
  <c r="BI131" i="6"/>
  <c r="BH131" i="6"/>
  <c r="BG131" i="6"/>
  <c r="BE131" i="6"/>
  <c r="X131" i="6"/>
  <c r="V131" i="6"/>
  <c r="T131" i="6"/>
  <c r="P131" i="6"/>
  <c r="BK131" i="6" s="1"/>
  <c r="BI130" i="6"/>
  <c r="BH130" i="6"/>
  <c r="BG130" i="6"/>
  <c r="BE130" i="6"/>
  <c r="X130" i="6"/>
  <c r="V130" i="6"/>
  <c r="T130" i="6"/>
  <c r="P130" i="6"/>
  <c r="BI129" i="6"/>
  <c r="BH129" i="6"/>
  <c r="BG129" i="6"/>
  <c r="BE129" i="6"/>
  <c r="X129" i="6"/>
  <c r="V129" i="6"/>
  <c r="T129" i="6"/>
  <c r="P129" i="6"/>
  <c r="BK129" i="6" s="1"/>
  <c r="BI128" i="6"/>
  <c r="BH128" i="6"/>
  <c r="BG128" i="6"/>
  <c r="BE128" i="6"/>
  <c r="X128" i="6"/>
  <c r="V128" i="6"/>
  <c r="T128" i="6"/>
  <c r="P128" i="6"/>
  <c r="BK128" i="6" s="1"/>
  <c r="BI127" i="6"/>
  <c r="BH127" i="6"/>
  <c r="BG127" i="6"/>
  <c r="BE127" i="6"/>
  <c r="X127" i="6"/>
  <c r="V127" i="6"/>
  <c r="T127" i="6"/>
  <c r="P127" i="6"/>
  <c r="K127" i="6" s="1"/>
  <c r="BF127" i="6" s="1"/>
  <c r="J120" i="6"/>
  <c r="F120" i="6"/>
  <c r="F118" i="6"/>
  <c r="E116" i="6"/>
  <c r="J91" i="6"/>
  <c r="F91" i="6"/>
  <c r="F89" i="6"/>
  <c r="E87" i="6"/>
  <c r="J24" i="6"/>
  <c r="E24" i="6"/>
  <c r="J121" i="6" s="1"/>
  <c r="J23" i="6"/>
  <c r="J18" i="6"/>
  <c r="E18" i="6"/>
  <c r="F121" i="6" s="1"/>
  <c r="J17" i="6"/>
  <c r="J12" i="6"/>
  <c r="J118" i="6" s="1"/>
  <c r="E7" i="6"/>
  <c r="E85" i="6" s="1"/>
  <c r="K41" i="5"/>
  <c r="K40" i="5"/>
  <c r="BA100" i="1"/>
  <c r="K39" i="5"/>
  <c r="AZ100" i="1"/>
  <c r="BI126" i="5"/>
  <c r="BH126" i="5"/>
  <c r="BG126" i="5"/>
  <c r="BE126" i="5"/>
  <c r="X126" i="5"/>
  <c r="V126" i="5"/>
  <c r="T126" i="5"/>
  <c r="P126" i="5"/>
  <c r="BK126" i="5" s="1"/>
  <c r="BI125" i="5"/>
  <c r="BH125" i="5"/>
  <c r="BG125" i="5"/>
  <c r="BE125" i="5"/>
  <c r="X125" i="5"/>
  <c r="V125" i="5"/>
  <c r="T125" i="5"/>
  <c r="P125" i="5"/>
  <c r="K125" i="5" s="1"/>
  <c r="BF125" i="5" s="1"/>
  <c r="J118" i="5"/>
  <c r="F118" i="5"/>
  <c r="F116" i="5"/>
  <c r="E114" i="5"/>
  <c r="J93" i="5"/>
  <c r="F93" i="5"/>
  <c r="F91" i="5"/>
  <c r="E89" i="5"/>
  <c r="J26" i="5"/>
  <c r="E26" i="5"/>
  <c r="J119" i="5" s="1"/>
  <c r="J25" i="5"/>
  <c r="J20" i="5"/>
  <c r="E20" i="5"/>
  <c r="F119" i="5"/>
  <c r="J19" i="5"/>
  <c r="J14" i="5"/>
  <c r="J116" i="5"/>
  <c r="E7" i="5"/>
  <c r="E85" i="5" s="1"/>
  <c r="K41" i="4"/>
  <c r="K40" i="4"/>
  <c r="BA98" i="1"/>
  <c r="K39" i="4"/>
  <c r="AZ98" i="1"/>
  <c r="BI192" i="4"/>
  <c r="BH192" i="4"/>
  <c r="BG192" i="4"/>
  <c r="BE192" i="4"/>
  <c r="X192" i="4"/>
  <c r="V192" i="4"/>
  <c r="T192" i="4"/>
  <c r="P192" i="4"/>
  <c r="BK192" i="4" s="1"/>
  <c r="BI191" i="4"/>
  <c r="BH191" i="4"/>
  <c r="BG191" i="4"/>
  <c r="BE191" i="4"/>
  <c r="X191" i="4"/>
  <c r="V191" i="4"/>
  <c r="T191" i="4"/>
  <c r="P191" i="4"/>
  <c r="BK191" i="4" s="1"/>
  <c r="BI190" i="4"/>
  <c r="BH190" i="4"/>
  <c r="BG190" i="4"/>
  <c r="BE190" i="4"/>
  <c r="X190" i="4"/>
  <c r="V190" i="4"/>
  <c r="T190" i="4"/>
  <c r="P190" i="4"/>
  <c r="BI189" i="4"/>
  <c r="BH189" i="4"/>
  <c r="BG189" i="4"/>
  <c r="BE189" i="4"/>
  <c r="X189" i="4"/>
  <c r="V189" i="4"/>
  <c r="T189" i="4"/>
  <c r="P189" i="4"/>
  <c r="BI187" i="4"/>
  <c r="BH187" i="4"/>
  <c r="BG187" i="4"/>
  <c r="BE187" i="4"/>
  <c r="X187" i="4"/>
  <c r="V187" i="4"/>
  <c r="T187" i="4"/>
  <c r="P187" i="4"/>
  <c r="K187" i="4" s="1"/>
  <c r="BF187" i="4" s="1"/>
  <c r="BI186" i="4"/>
  <c r="BH186" i="4"/>
  <c r="BG186" i="4"/>
  <c r="BE186" i="4"/>
  <c r="X186" i="4"/>
  <c r="V186" i="4"/>
  <c r="T186" i="4"/>
  <c r="P186" i="4"/>
  <c r="K186" i="4" s="1"/>
  <c r="BF186" i="4" s="1"/>
  <c r="BI185" i="4"/>
  <c r="BH185" i="4"/>
  <c r="BG185" i="4"/>
  <c r="BE185" i="4"/>
  <c r="X185" i="4"/>
  <c r="V185" i="4"/>
  <c r="T185" i="4"/>
  <c r="P185" i="4"/>
  <c r="BK185" i="4" s="1"/>
  <c r="BI184" i="4"/>
  <c r="BH184" i="4"/>
  <c r="BG184" i="4"/>
  <c r="BE184" i="4"/>
  <c r="X184" i="4"/>
  <c r="V184" i="4"/>
  <c r="T184" i="4"/>
  <c r="P184" i="4"/>
  <c r="K184" i="4" s="1"/>
  <c r="BF184" i="4" s="1"/>
  <c r="BI183" i="4"/>
  <c r="BH183" i="4"/>
  <c r="BG183" i="4"/>
  <c r="BE183" i="4"/>
  <c r="X183" i="4"/>
  <c r="V183" i="4"/>
  <c r="T183" i="4"/>
  <c r="P183" i="4"/>
  <c r="BK183" i="4" s="1"/>
  <c r="BI182" i="4"/>
  <c r="BH182" i="4"/>
  <c r="BG182" i="4"/>
  <c r="BE182" i="4"/>
  <c r="X182" i="4"/>
  <c r="V182" i="4"/>
  <c r="T182" i="4"/>
  <c r="P182" i="4"/>
  <c r="BI181" i="4"/>
  <c r="BH181" i="4"/>
  <c r="BG181" i="4"/>
  <c r="BE181" i="4"/>
  <c r="X181" i="4"/>
  <c r="V181" i="4"/>
  <c r="T181" i="4"/>
  <c r="P181" i="4"/>
  <c r="BK181" i="4" s="1"/>
  <c r="BI180" i="4"/>
  <c r="BH180" i="4"/>
  <c r="BG180" i="4"/>
  <c r="BE180" i="4"/>
  <c r="X180" i="4"/>
  <c r="V180" i="4"/>
  <c r="T180" i="4"/>
  <c r="P180" i="4"/>
  <c r="K180" i="4" s="1"/>
  <c r="BF180" i="4" s="1"/>
  <c r="BI177" i="4"/>
  <c r="BH177" i="4"/>
  <c r="BG177" i="4"/>
  <c r="BE177" i="4"/>
  <c r="X177" i="4"/>
  <c r="V177" i="4"/>
  <c r="T177" i="4"/>
  <c r="P177" i="4"/>
  <c r="BK177" i="4" s="1"/>
  <c r="BI176" i="4"/>
  <c r="BH176" i="4"/>
  <c r="BG176" i="4"/>
  <c r="BE176" i="4"/>
  <c r="X176" i="4"/>
  <c r="V176" i="4"/>
  <c r="T176" i="4"/>
  <c r="P176" i="4"/>
  <c r="BK176" i="4" s="1"/>
  <c r="BI175" i="4"/>
  <c r="BH175" i="4"/>
  <c r="BG175" i="4"/>
  <c r="BE175" i="4"/>
  <c r="X175" i="4"/>
  <c r="V175" i="4"/>
  <c r="T175" i="4"/>
  <c r="P175" i="4"/>
  <c r="BI174" i="4"/>
  <c r="BH174" i="4"/>
  <c r="BG174" i="4"/>
  <c r="BE174" i="4"/>
  <c r="X174" i="4"/>
  <c r="V174" i="4"/>
  <c r="T174" i="4"/>
  <c r="P174" i="4"/>
  <c r="K174" i="4" s="1"/>
  <c r="BF174" i="4" s="1"/>
  <c r="BI173" i="4"/>
  <c r="BH173" i="4"/>
  <c r="BG173" i="4"/>
  <c r="BE173" i="4"/>
  <c r="X173" i="4"/>
  <c r="V173" i="4"/>
  <c r="T173" i="4"/>
  <c r="P173" i="4"/>
  <c r="BI172" i="4"/>
  <c r="BH172" i="4"/>
  <c r="BG172" i="4"/>
  <c r="BE172" i="4"/>
  <c r="X172" i="4"/>
  <c r="V172" i="4"/>
  <c r="T172" i="4"/>
  <c r="P172" i="4"/>
  <c r="K172" i="4" s="1"/>
  <c r="BF172" i="4" s="1"/>
  <c r="BI171" i="4"/>
  <c r="BH171" i="4"/>
  <c r="BG171" i="4"/>
  <c r="BE171" i="4"/>
  <c r="X171" i="4"/>
  <c r="V171" i="4"/>
  <c r="T171" i="4"/>
  <c r="P171" i="4"/>
  <c r="BK171" i="4" s="1"/>
  <c r="BI170" i="4"/>
  <c r="BH170" i="4"/>
  <c r="BG170" i="4"/>
  <c r="BE170" i="4"/>
  <c r="X170" i="4"/>
  <c r="V170" i="4"/>
  <c r="T170" i="4"/>
  <c r="P170" i="4"/>
  <c r="BI169" i="4"/>
  <c r="BH169" i="4"/>
  <c r="BG169" i="4"/>
  <c r="BE169" i="4"/>
  <c r="X169" i="4"/>
  <c r="V169" i="4"/>
  <c r="T169" i="4"/>
  <c r="P169" i="4"/>
  <c r="BI168" i="4"/>
  <c r="BH168" i="4"/>
  <c r="BG168" i="4"/>
  <c r="BE168" i="4"/>
  <c r="X168" i="4"/>
  <c r="V168" i="4"/>
  <c r="T168" i="4"/>
  <c r="P168" i="4"/>
  <c r="BI167" i="4"/>
  <c r="BH167" i="4"/>
  <c r="BG167" i="4"/>
  <c r="BE167" i="4"/>
  <c r="X167" i="4"/>
  <c r="V167" i="4"/>
  <c r="T167" i="4"/>
  <c r="P167" i="4"/>
  <c r="K167" i="4" s="1"/>
  <c r="BF167" i="4" s="1"/>
  <c r="BI166" i="4"/>
  <c r="BH166" i="4"/>
  <c r="BG166" i="4"/>
  <c r="BE166" i="4"/>
  <c r="X166" i="4"/>
  <c r="V166" i="4"/>
  <c r="T166" i="4"/>
  <c r="P166" i="4"/>
  <c r="K166" i="4" s="1"/>
  <c r="BF166" i="4" s="1"/>
  <c r="BI165" i="4"/>
  <c r="BH165" i="4"/>
  <c r="BG165" i="4"/>
  <c r="BE165" i="4"/>
  <c r="X165" i="4"/>
  <c r="V165" i="4"/>
  <c r="T165" i="4"/>
  <c r="P165" i="4"/>
  <c r="BI164" i="4"/>
  <c r="BH164" i="4"/>
  <c r="BG164" i="4"/>
  <c r="BE164" i="4"/>
  <c r="X164" i="4"/>
  <c r="V164" i="4"/>
  <c r="T164" i="4"/>
  <c r="P164" i="4"/>
  <c r="K164" i="4" s="1"/>
  <c r="BF164" i="4" s="1"/>
  <c r="BI163" i="4"/>
  <c r="BH163" i="4"/>
  <c r="BG163" i="4"/>
  <c r="BE163" i="4"/>
  <c r="X163" i="4"/>
  <c r="V163" i="4"/>
  <c r="T163" i="4"/>
  <c r="P163" i="4"/>
  <c r="BK163" i="4" s="1"/>
  <c r="BI162" i="4"/>
  <c r="BH162" i="4"/>
  <c r="BG162" i="4"/>
  <c r="BE162" i="4"/>
  <c r="X162" i="4"/>
  <c r="V162" i="4"/>
  <c r="T162" i="4"/>
  <c r="P162" i="4"/>
  <c r="BK162" i="4" s="1"/>
  <c r="BI161" i="4"/>
  <c r="BH161" i="4"/>
  <c r="BG161" i="4"/>
  <c r="BE161" i="4"/>
  <c r="X161" i="4"/>
  <c r="V161" i="4"/>
  <c r="T161" i="4"/>
  <c r="P161" i="4"/>
  <c r="K161" i="4" s="1"/>
  <c r="BF161" i="4" s="1"/>
  <c r="BI160" i="4"/>
  <c r="BH160" i="4"/>
  <c r="BG160" i="4"/>
  <c r="BE160" i="4"/>
  <c r="X160" i="4"/>
  <c r="V160" i="4"/>
  <c r="T160" i="4"/>
  <c r="P160" i="4"/>
  <c r="BK160" i="4" s="1"/>
  <c r="BI158" i="4"/>
  <c r="BH158" i="4"/>
  <c r="BG158" i="4"/>
  <c r="BE158" i="4"/>
  <c r="X158" i="4"/>
  <c r="V158" i="4"/>
  <c r="T158" i="4"/>
  <c r="P158" i="4"/>
  <c r="K158" i="4" s="1"/>
  <c r="BF158" i="4" s="1"/>
  <c r="BI157" i="4"/>
  <c r="BH157" i="4"/>
  <c r="BG157" i="4"/>
  <c r="BE157" i="4"/>
  <c r="X157" i="4"/>
  <c r="V157" i="4"/>
  <c r="T157" i="4"/>
  <c r="P157" i="4"/>
  <c r="K157" i="4" s="1"/>
  <c r="BF157" i="4" s="1"/>
  <c r="BI155" i="4"/>
  <c r="BH155" i="4"/>
  <c r="BG155" i="4"/>
  <c r="BE155" i="4"/>
  <c r="X155" i="4"/>
  <c r="V155" i="4"/>
  <c r="T155" i="4"/>
  <c r="P155" i="4"/>
  <c r="BI154" i="4"/>
  <c r="BH154" i="4"/>
  <c r="BG154" i="4"/>
  <c r="BE154" i="4"/>
  <c r="X154" i="4"/>
  <c r="V154" i="4"/>
  <c r="T154" i="4"/>
  <c r="P154" i="4"/>
  <c r="BI153" i="4"/>
  <c r="BH153" i="4"/>
  <c r="BG153" i="4"/>
  <c r="BE153" i="4"/>
  <c r="X153" i="4"/>
  <c r="V153" i="4"/>
  <c r="T153" i="4"/>
  <c r="P153" i="4"/>
  <c r="BI152" i="4"/>
  <c r="BH152" i="4"/>
  <c r="BG152" i="4"/>
  <c r="BE152" i="4"/>
  <c r="X152" i="4"/>
  <c r="V152" i="4"/>
  <c r="T152" i="4"/>
  <c r="P152" i="4"/>
  <c r="BK152" i="4" s="1"/>
  <c r="BI151" i="4"/>
  <c r="BH151" i="4"/>
  <c r="BG151" i="4"/>
  <c r="BE151" i="4"/>
  <c r="X151" i="4"/>
  <c r="V151" i="4"/>
  <c r="T151" i="4"/>
  <c r="P151" i="4"/>
  <c r="BI150" i="4"/>
  <c r="BH150" i="4"/>
  <c r="BG150" i="4"/>
  <c r="BE150" i="4"/>
  <c r="X150" i="4"/>
  <c r="V150" i="4"/>
  <c r="T150" i="4"/>
  <c r="P150" i="4"/>
  <c r="BK150" i="4" s="1"/>
  <c r="BI149" i="4"/>
  <c r="BH149" i="4"/>
  <c r="BG149" i="4"/>
  <c r="BE149" i="4"/>
  <c r="X149" i="4"/>
  <c r="V149" i="4"/>
  <c r="T149" i="4"/>
  <c r="P149" i="4"/>
  <c r="BI148" i="4"/>
  <c r="BH148" i="4"/>
  <c r="BG148" i="4"/>
  <c r="BE148" i="4"/>
  <c r="X148" i="4"/>
  <c r="V148" i="4"/>
  <c r="T148" i="4"/>
  <c r="P148" i="4"/>
  <c r="K148" i="4" s="1"/>
  <c r="BF148" i="4" s="1"/>
  <c r="BI147" i="4"/>
  <c r="BH147" i="4"/>
  <c r="BG147" i="4"/>
  <c r="BE147" i="4"/>
  <c r="X147" i="4"/>
  <c r="V147" i="4"/>
  <c r="T147" i="4"/>
  <c r="P147" i="4"/>
  <c r="K147" i="4" s="1"/>
  <c r="BF147" i="4" s="1"/>
  <c r="BI145" i="4"/>
  <c r="BH145" i="4"/>
  <c r="BG145" i="4"/>
  <c r="BE145" i="4"/>
  <c r="X145" i="4"/>
  <c r="V145" i="4"/>
  <c r="T145" i="4"/>
  <c r="P145" i="4"/>
  <c r="K145" i="4" s="1"/>
  <c r="BF145" i="4" s="1"/>
  <c r="BI144" i="4"/>
  <c r="BH144" i="4"/>
  <c r="BG144" i="4"/>
  <c r="BE144" i="4"/>
  <c r="X144" i="4"/>
  <c r="V144" i="4"/>
  <c r="T144" i="4"/>
  <c r="P144" i="4"/>
  <c r="BK144" i="4" s="1"/>
  <c r="BI143" i="4"/>
  <c r="BH143" i="4"/>
  <c r="BG143" i="4"/>
  <c r="BE143" i="4"/>
  <c r="X143" i="4"/>
  <c r="V143" i="4"/>
  <c r="T143" i="4"/>
  <c r="P143" i="4"/>
  <c r="BK143" i="4" s="1"/>
  <c r="BI142" i="4"/>
  <c r="BH142" i="4"/>
  <c r="BG142" i="4"/>
  <c r="BE142" i="4"/>
  <c r="X142" i="4"/>
  <c r="V142" i="4"/>
  <c r="T142" i="4"/>
  <c r="P142" i="4"/>
  <c r="BK142" i="4" s="1"/>
  <c r="BI141" i="4"/>
  <c r="BH141" i="4"/>
  <c r="BG141" i="4"/>
  <c r="BE141" i="4"/>
  <c r="X141" i="4"/>
  <c r="V141" i="4"/>
  <c r="T141" i="4"/>
  <c r="P141" i="4"/>
  <c r="BK141" i="4" s="1"/>
  <c r="BI140" i="4"/>
  <c r="BH140" i="4"/>
  <c r="BG140" i="4"/>
  <c r="BE140" i="4"/>
  <c r="X140" i="4"/>
  <c r="V140" i="4"/>
  <c r="T140" i="4"/>
  <c r="P140" i="4"/>
  <c r="BK140" i="4" s="1"/>
  <c r="BI139" i="4"/>
  <c r="BH139" i="4"/>
  <c r="BG139" i="4"/>
  <c r="BE139" i="4"/>
  <c r="X139" i="4"/>
  <c r="V139" i="4"/>
  <c r="T139" i="4"/>
  <c r="P139" i="4"/>
  <c r="K139" i="4" s="1"/>
  <c r="BF139" i="4" s="1"/>
  <c r="BI138" i="4"/>
  <c r="BH138" i="4"/>
  <c r="BG138" i="4"/>
  <c r="BE138" i="4"/>
  <c r="X138" i="4"/>
  <c r="V138" i="4"/>
  <c r="T138" i="4"/>
  <c r="P138" i="4"/>
  <c r="BK138" i="4" s="1"/>
  <c r="BI137" i="4"/>
  <c r="BH137" i="4"/>
  <c r="BG137" i="4"/>
  <c r="BE137" i="4"/>
  <c r="X137" i="4"/>
  <c r="V137" i="4"/>
  <c r="T137" i="4"/>
  <c r="P137" i="4"/>
  <c r="BI136" i="4"/>
  <c r="BH136" i="4"/>
  <c r="BG136" i="4"/>
  <c r="BE136" i="4"/>
  <c r="X136" i="4"/>
  <c r="V136" i="4"/>
  <c r="T136" i="4"/>
  <c r="P136" i="4"/>
  <c r="K136" i="4" s="1"/>
  <c r="BF136" i="4" s="1"/>
  <c r="BI135" i="4"/>
  <c r="BH135" i="4"/>
  <c r="BG135" i="4"/>
  <c r="BE135" i="4"/>
  <c r="X135" i="4"/>
  <c r="V135" i="4"/>
  <c r="T135" i="4"/>
  <c r="P135" i="4"/>
  <c r="K135" i="4" s="1"/>
  <c r="BF135" i="4" s="1"/>
  <c r="BI134" i="4"/>
  <c r="BH134" i="4"/>
  <c r="BG134" i="4"/>
  <c r="BE134" i="4"/>
  <c r="X134" i="4"/>
  <c r="V134" i="4"/>
  <c r="T134" i="4"/>
  <c r="P134" i="4"/>
  <c r="BK134" i="4" s="1"/>
  <c r="BI133" i="4"/>
  <c r="BH133" i="4"/>
  <c r="BG133" i="4"/>
  <c r="BE133" i="4"/>
  <c r="X133" i="4"/>
  <c r="V133" i="4"/>
  <c r="T133" i="4"/>
  <c r="P133" i="4"/>
  <c r="BI132" i="4"/>
  <c r="BH132" i="4"/>
  <c r="BG132" i="4"/>
  <c r="BE132" i="4"/>
  <c r="X132" i="4"/>
  <c r="V132" i="4"/>
  <c r="T132" i="4"/>
  <c r="P132" i="4"/>
  <c r="BI131" i="4"/>
  <c r="BH131" i="4"/>
  <c r="BG131" i="4"/>
  <c r="BE131" i="4"/>
  <c r="X131" i="4"/>
  <c r="V131" i="4"/>
  <c r="T131" i="4"/>
  <c r="P131" i="4"/>
  <c r="BK131" i="4" s="1"/>
  <c r="J124" i="4"/>
  <c r="F124" i="4"/>
  <c r="F122" i="4"/>
  <c r="E120" i="4"/>
  <c r="J93" i="4"/>
  <c r="F93" i="4"/>
  <c r="F91" i="4"/>
  <c r="E89" i="4"/>
  <c r="J26" i="4"/>
  <c r="E26" i="4"/>
  <c r="J125" i="4" s="1"/>
  <c r="J25" i="4"/>
  <c r="J20" i="4"/>
  <c r="E20" i="4"/>
  <c r="F125" i="4"/>
  <c r="J19" i="4"/>
  <c r="J14" i="4"/>
  <c r="J91" i="4" s="1"/>
  <c r="E7" i="4"/>
  <c r="E116" i="4" s="1"/>
  <c r="K41" i="3"/>
  <c r="K40" i="3"/>
  <c r="BA97" i="1"/>
  <c r="K39" i="3"/>
  <c r="AZ97" i="1"/>
  <c r="BI145" i="3"/>
  <c r="BH145" i="3"/>
  <c r="BG145" i="3"/>
  <c r="BE145" i="3"/>
  <c r="X145" i="3"/>
  <c r="V145" i="3"/>
  <c r="T145" i="3"/>
  <c r="P145" i="3"/>
  <c r="BK145" i="3" s="1"/>
  <c r="BI144" i="3"/>
  <c r="BH144" i="3"/>
  <c r="BG144" i="3"/>
  <c r="BE144" i="3"/>
  <c r="X144" i="3"/>
  <c r="V144" i="3"/>
  <c r="T144" i="3"/>
  <c r="P144" i="3"/>
  <c r="K144" i="3" s="1"/>
  <c r="BF144" i="3" s="1"/>
  <c r="BI143" i="3"/>
  <c r="BH143" i="3"/>
  <c r="BG143" i="3"/>
  <c r="BE143" i="3"/>
  <c r="X143" i="3"/>
  <c r="V143" i="3"/>
  <c r="T143" i="3"/>
  <c r="P143" i="3"/>
  <c r="BK143" i="3" s="1"/>
  <c r="BI142" i="3"/>
  <c r="BH142" i="3"/>
  <c r="BG142" i="3"/>
  <c r="BE142" i="3"/>
  <c r="X142" i="3"/>
  <c r="V142" i="3"/>
  <c r="T142" i="3"/>
  <c r="P142" i="3"/>
  <c r="K142" i="3" s="1"/>
  <c r="BF142" i="3" s="1"/>
  <c r="BI141" i="3"/>
  <c r="BH141" i="3"/>
  <c r="BG141" i="3"/>
  <c r="BE141" i="3"/>
  <c r="X141" i="3"/>
  <c r="V141" i="3"/>
  <c r="T141" i="3"/>
  <c r="P141" i="3"/>
  <c r="BK141" i="3" s="1"/>
  <c r="BI140" i="3"/>
  <c r="BH140" i="3"/>
  <c r="BG140" i="3"/>
  <c r="BE140" i="3"/>
  <c r="X140" i="3"/>
  <c r="V140" i="3"/>
  <c r="T140" i="3"/>
  <c r="P140" i="3"/>
  <c r="BK140" i="3" s="1"/>
  <c r="BI139" i="3"/>
  <c r="BH139" i="3"/>
  <c r="BG139" i="3"/>
  <c r="BE139" i="3"/>
  <c r="X139" i="3"/>
  <c r="V139" i="3"/>
  <c r="T139" i="3"/>
  <c r="P139" i="3"/>
  <c r="BK139" i="3" s="1"/>
  <c r="BI136" i="3"/>
  <c r="BH136" i="3"/>
  <c r="BG136" i="3"/>
  <c r="BE136" i="3"/>
  <c r="X136" i="3"/>
  <c r="V136" i="3"/>
  <c r="T136" i="3"/>
  <c r="P136" i="3"/>
  <c r="BK136" i="3" s="1"/>
  <c r="BI135" i="3"/>
  <c r="BH135" i="3"/>
  <c r="BG135" i="3"/>
  <c r="BE135" i="3"/>
  <c r="X135" i="3"/>
  <c r="V135" i="3"/>
  <c r="T135" i="3"/>
  <c r="P135" i="3"/>
  <c r="K135" i="3" s="1"/>
  <c r="BF135" i="3" s="1"/>
  <c r="BI134" i="3"/>
  <c r="BH134" i="3"/>
  <c r="BG134" i="3"/>
  <c r="BE134" i="3"/>
  <c r="X134" i="3"/>
  <c r="V134" i="3"/>
  <c r="T134" i="3"/>
  <c r="P134" i="3"/>
  <c r="BK134" i="3" s="1"/>
  <c r="BI133" i="3"/>
  <c r="BH133" i="3"/>
  <c r="BG133" i="3"/>
  <c r="BE133" i="3"/>
  <c r="X133" i="3"/>
  <c r="V133" i="3"/>
  <c r="T133" i="3"/>
  <c r="P133" i="3"/>
  <c r="BI132" i="3"/>
  <c r="BH132" i="3"/>
  <c r="BG132" i="3"/>
  <c r="BE132" i="3"/>
  <c r="X132" i="3"/>
  <c r="V132" i="3"/>
  <c r="T132" i="3"/>
  <c r="P132" i="3"/>
  <c r="BK132" i="3" s="1"/>
  <c r="BI130" i="3"/>
  <c r="BH130" i="3"/>
  <c r="BG130" i="3"/>
  <c r="BE130" i="3"/>
  <c r="X130" i="3"/>
  <c r="V130" i="3"/>
  <c r="T130" i="3"/>
  <c r="P130" i="3"/>
  <c r="K130" i="3" s="1"/>
  <c r="BF130" i="3" s="1"/>
  <c r="BI129" i="3"/>
  <c r="BH129" i="3"/>
  <c r="BG129" i="3"/>
  <c r="BE129" i="3"/>
  <c r="X129" i="3"/>
  <c r="V129" i="3"/>
  <c r="T129" i="3"/>
  <c r="P129" i="3"/>
  <c r="BK129" i="3" s="1"/>
  <c r="BI128" i="3"/>
  <c r="BH128" i="3"/>
  <c r="BG128" i="3"/>
  <c r="BE128" i="3"/>
  <c r="X128" i="3"/>
  <c r="V128" i="3"/>
  <c r="T128" i="3"/>
  <c r="P128" i="3"/>
  <c r="BK128" i="3" s="1"/>
  <c r="J121" i="3"/>
  <c r="F121" i="3"/>
  <c r="F119" i="3"/>
  <c r="E117" i="3"/>
  <c r="J93" i="3"/>
  <c r="F93" i="3"/>
  <c r="F91" i="3"/>
  <c r="E89" i="3"/>
  <c r="J26" i="3"/>
  <c r="E26" i="3"/>
  <c r="J94" i="3" s="1"/>
  <c r="J25" i="3"/>
  <c r="J20" i="3"/>
  <c r="E20" i="3"/>
  <c r="F122" i="3"/>
  <c r="J19" i="3"/>
  <c r="J14" i="3"/>
  <c r="J119" i="3" s="1"/>
  <c r="E7" i="3"/>
  <c r="E113" i="3" s="1"/>
  <c r="K41" i="2"/>
  <c r="K40" i="2"/>
  <c r="BA96" i="1"/>
  <c r="K39" i="2"/>
  <c r="AZ96" i="1" s="1"/>
  <c r="BI191" i="2"/>
  <c r="BH191" i="2"/>
  <c r="BG191" i="2"/>
  <c r="BE191" i="2"/>
  <c r="X191" i="2"/>
  <c r="V191" i="2"/>
  <c r="T191" i="2"/>
  <c r="P191" i="2"/>
  <c r="BK191" i="2" s="1"/>
  <c r="BI190" i="2"/>
  <c r="BH190" i="2"/>
  <c r="BG190" i="2"/>
  <c r="BE190" i="2"/>
  <c r="X190" i="2"/>
  <c r="V190" i="2"/>
  <c r="T190" i="2"/>
  <c r="P190" i="2"/>
  <c r="BK190" i="2" s="1"/>
  <c r="BI189" i="2"/>
  <c r="BH189" i="2"/>
  <c r="BG189" i="2"/>
  <c r="BE189" i="2"/>
  <c r="X189" i="2"/>
  <c r="V189" i="2"/>
  <c r="T189" i="2"/>
  <c r="P189" i="2"/>
  <c r="BK189" i="2" s="1"/>
  <c r="BI188" i="2"/>
  <c r="BH188" i="2"/>
  <c r="BG188" i="2"/>
  <c r="BE188" i="2"/>
  <c r="X188" i="2"/>
  <c r="V188" i="2"/>
  <c r="T188" i="2"/>
  <c r="P188" i="2"/>
  <c r="BK188" i="2" s="1"/>
  <c r="BI187" i="2"/>
  <c r="BH187" i="2"/>
  <c r="BG187" i="2"/>
  <c r="BE187" i="2"/>
  <c r="X187" i="2"/>
  <c r="V187" i="2"/>
  <c r="T187" i="2"/>
  <c r="P187" i="2"/>
  <c r="BK187" i="2" s="1"/>
  <c r="BI186" i="2"/>
  <c r="BH186" i="2"/>
  <c r="BG186" i="2"/>
  <c r="BE186" i="2"/>
  <c r="X186" i="2"/>
  <c r="V186" i="2"/>
  <c r="T186" i="2"/>
  <c r="P186" i="2"/>
  <c r="BK186" i="2" s="1"/>
  <c r="BI185" i="2"/>
  <c r="BH185" i="2"/>
  <c r="BG185" i="2"/>
  <c r="BE185" i="2"/>
  <c r="X185" i="2"/>
  <c r="V185" i="2"/>
  <c r="T185" i="2"/>
  <c r="P185" i="2"/>
  <c r="BK185" i="2" s="1"/>
  <c r="BI184" i="2"/>
  <c r="BH184" i="2"/>
  <c r="BG184" i="2"/>
  <c r="BE184" i="2"/>
  <c r="X184" i="2"/>
  <c r="V184" i="2"/>
  <c r="T184" i="2"/>
  <c r="P184" i="2"/>
  <c r="K184" i="2" s="1"/>
  <c r="BF184" i="2" s="1"/>
  <c r="BI183" i="2"/>
  <c r="BH183" i="2"/>
  <c r="BG183" i="2"/>
  <c r="BE183" i="2"/>
  <c r="X183" i="2"/>
  <c r="V183" i="2"/>
  <c r="T183" i="2"/>
  <c r="P183" i="2"/>
  <c r="K183" i="2" s="1"/>
  <c r="BF183" i="2" s="1"/>
  <c r="BI182" i="2"/>
  <c r="BH182" i="2"/>
  <c r="BG182" i="2"/>
  <c r="BE182" i="2"/>
  <c r="X182" i="2"/>
  <c r="V182" i="2"/>
  <c r="T182" i="2"/>
  <c r="P182" i="2"/>
  <c r="BK182" i="2" s="1"/>
  <c r="BI180" i="2"/>
  <c r="BH180" i="2"/>
  <c r="BG180" i="2"/>
  <c r="BE180" i="2"/>
  <c r="X180" i="2"/>
  <c r="V180" i="2"/>
  <c r="T180" i="2"/>
  <c r="P180" i="2"/>
  <c r="BK180" i="2" s="1"/>
  <c r="BI179" i="2"/>
  <c r="BH179" i="2"/>
  <c r="BG179" i="2"/>
  <c r="BE179" i="2"/>
  <c r="X179" i="2"/>
  <c r="V179" i="2"/>
  <c r="T179" i="2"/>
  <c r="P179" i="2"/>
  <c r="BK179" i="2" s="1"/>
  <c r="BI178" i="2"/>
  <c r="BH178" i="2"/>
  <c r="BG178" i="2"/>
  <c r="BE178" i="2"/>
  <c r="X178" i="2"/>
  <c r="V178" i="2"/>
  <c r="T178" i="2"/>
  <c r="P178" i="2"/>
  <c r="K178" i="2" s="1"/>
  <c r="BF178" i="2" s="1"/>
  <c r="BI177" i="2"/>
  <c r="BH177" i="2"/>
  <c r="BG177" i="2"/>
  <c r="BE177" i="2"/>
  <c r="X177" i="2"/>
  <c r="V177" i="2"/>
  <c r="T177" i="2"/>
  <c r="P177" i="2"/>
  <c r="K177" i="2" s="1"/>
  <c r="BF177" i="2" s="1"/>
  <c r="BI176" i="2"/>
  <c r="BH176" i="2"/>
  <c r="BG176" i="2"/>
  <c r="BE176" i="2"/>
  <c r="X176" i="2"/>
  <c r="V176" i="2"/>
  <c r="T176" i="2"/>
  <c r="P176" i="2"/>
  <c r="BK176" i="2" s="1"/>
  <c r="BI174" i="2"/>
  <c r="BH174" i="2"/>
  <c r="BG174" i="2"/>
  <c r="BE174" i="2"/>
  <c r="X174" i="2"/>
  <c r="X173" i="2"/>
  <c r="V174" i="2"/>
  <c r="V173" i="2" s="1"/>
  <c r="T174" i="2"/>
  <c r="T173" i="2"/>
  <c r="P174" i="2"/>
  <c r="BK174" i="2" s="1"/>
  <c r="BI172" i="2"/>
  <c r="BH172" i="2"/>
  <c r="BG172" i="2"/>
  <c r="BE172" i="2"/>
  <c r="X172" i="2"/>
  <c r="V172" i="2"/>
  <c r="T172" i="2"/>
  <c r="P172" i="2"/>
  <c r="BI171" i="2"/>
  <c r="BH171" i="2"/>
  <c r="BG171" i="2"/>
  <c r="BE171" i="2"/>
  <c r="X171" i="2"/>
  <c r="V171" i="2"/>
  <c r="T171" i="2"/>
  <c r="P171" i="2"/>
  <c r="BI170" i="2"/>
  <c r="BH170" i="2"/>
  <c r="BG170" i="2"/>
  <c r="BE170" i="2"/>
  <c r="X170" i="2"/>
  <c r="V170" i="2"/>
  <c r="T170" i="2"/>
  <c r="P170" i="2"/>
  <c r="BI169" i="2"/>
  <c r="BH169" i="2"/>
  <c r="BG169" i="2"/>
  <c r="BE169" i="2"/>
  <c r="X169" i="2"/>
  <c r="V169" i="2"/>
  <c r="T169" i="2"/>
  <c r="P169" i="2"/>
  <c r="BI168" i="2"/>
  <c r="BH168" i="2"/>
  <c r="BG168" i="2"/>
  <c r="BE168" i="2"/>
  <c r="X168" i="2"/>
  <c r="V168" i="2"/>
  <c r="T168" i="2"/>
  <c r="P168" i="2"/>
  <c r="BI167" i="2"/>
  <c r="BH167" i="2"/>
  <c r="BG167" i="2"/>
  <c r="BE167" i="2"/>
  <c r="X167" i="2"/>
  <c r="V167" i="2"/>
  <c r="T167" i="2"/>
  <c r="P167" i="2"/>
  <c r="BI166" i="2"/>
  <c r="BH166" i="2"/>
  <c r="BG166" i="2"/>
  <c r="BE166" i="2"/>
  <c r="X166" i="2"/>
  <c r="V166" i="2"/>
  <c r="T166" i="2"/>
  <c r="P166" i="2"/>
  <c r="BI165" i="2"/>
  <c r="BH165" i="2"/>
  <c r="BG165" i="2"/>
  <c r="BE165" i="2"/>
  <c r="X165" i="2"/>
  <c r="V165" i="2"/>
  <c r="T165" i="2"/>
  <c r="P165" i="2"/>
  <c r="BI164" i="2"/>
  <c r="BH164" i="2"/>
  <c r="BG164" i="2"/>
  <c r="BE164" i="2"/>
  <c r="X164" i="2"/>
  <c r="V164" i="2"/>
  <c r="T164" i="2"/>
  <c r="P164" i="2"/>
  <c r="BI162" i="2"/>
  <c r="BH162" i="2"/>
  <c r="BG162" i="2"/>
  <c r="BE162" i="2"/>
  <c r="X162" i="2"/>
  <c r="V162" i="2"/>
  <c r="T162" i="2"/>
  <c r="P162" i="2"/>
  <c r="BI161" i="2"/>
  <c r="BH161" i="2"/>
  <c r="BG161" i="2"/>
  <c r="BE161" i="2"/>
  <c r="X161" i="2"/>
  <c r="V161" i="2"/>
  <c r="T161" i="2"/>
  <c r="P161" i="2"/>
  <c r="BI160" i="2"/>
  <c r="BH160" i="2"/>
  <c r="BG160" i="2"/>
  <c r="BE160" i="2"/>
  <c r="X160" i="2"/>
  <c r="V160" i="2"/>
  <c r="T160" i="2"/>
  <c r="P160" i="2"/>
  <c r="BI159" i="2"/>
  <c r="BH159" i="2"/>
  <c r="BG159" i="2"/>
  <c r="BE159" i="2"/>
  <c r="X159" i="2"/>
  <c r="V159" i="2"/>
  <c r="T159" i="2"/>
  <c r="P159" i="2"/>
  <c r="BI158" i="2"/>
  <c r="BH158" i="2"/>
  <c r="BG158" i="2"/>
  <c r="BE158" i="2"/>
  <c r="X158" i="2"/>
  <c r="V158" i="2"/>
  <c r="T158" i="2"/>
  <c r="P158" i="2"/>
  <c r="BI157" i="2"/>
  <c r="BH157" i="2"/>
  <c r="BG157" i="2"/>
  <c r="BE157" i="2"/>
  <c r="X157" i="2"/>
  <c r="V157" i="2"/>
  <c r="T157" i="2"/>
  <c r="P157" i="2"/>
  <c r="BI156" i="2"/>
  <c r="BH156" i="2"/>
  <c r="BG156" i="2"/>
  <c r="BE156" i="2"/>
  <c r="X156" i="2"/>
  <c r="V156" i="2"/>
  <c r="T156" i="2"/>
  <c r="P156" i="2"/>
  <c r="BI155" i="2"/>
  <c r="BH155" i="2"/>
  <c r="BG155" i="2"/>
  <c r="BE155" i="2"/>
  <c r="X155" i="2"/>
  <c r="V155" i="2"/>
  <c r="T155" i="2"/>
  <c r="P155" i="2"/>
  <c r="BI154" i="2"/>
  <c r="BH154" i="2"/>
  <c r="BG154" i="2"/>
  <c r="BE154" i="2"/>
  <c r="X154" i="2"/>
  <c r="V154" i="2"/>
  <c r="T154" i="2"/>
  <c r="P154" i="2"/>
  <c r="BI153" i="2"/>
  <c r="BH153" i="2"/>
  <c r="BG153" i="2"/>
  <c r="BE153" i="2"/>
  <c r="X153" i="2"/>
  <c r="V153" i="2"/>
  <c r="T153" i="2"/>
  <c r="P153" i="2"/>
  <c r="BI152" i="2"/>
  <c r="BH152" i="2"/>
  <c r="BG152" i="2"/>
  <c r="BE152" i="2"/>
  <c r="X152" i="2"/>
  <c r="V152" i="2"/>
  <c r="T152" i="2"/>
  <c r="P152" i="2"/>
  <c r="BI151" i="2"/>
  <c r="BH151" i="2"/>
  <c r="BG151" i="2"/>
  <c r="BE151" i="2"/>
  <c r="X151" i="2"/>
  <c r="V151" i="2"/>
  <c r="T151" i="2"/>
  <c r="P151" i="2"/>
  <c r="BI150" i="2"/>
  <c r="BH150" i="2"/>
  <c r="BG150" i="2"/>
  <c r="BE150" i="2"/>
  <c r="X150" i="2"/>
  <c r="V150" i="2"/>
  <c r="T150" i="2"/>
  <c r="P150" i="2"/>
  <c r="BI149" i="2"/>
  <c r="BH149" i="2"/>
  <c r="BG149" i="2"/>
  <c r="BE149" i="2"/>
  <c r="X149" i="2"/>
  <c r="V149" i="2"/>
  <c r="T149" i="2"/>
  <c r="P149" i="2"/>
  <c r="BI148" i="2"/>
  <c r="BH148" i="2"/>
  <c r="BG148" i="2"/>
  <c r="BE148" i="2"/>
  <c r="X148" i="2"/>
  <c r="V148" i="2"/>
  <c r="T148" i="2"/>
  <c r="P148" i="2"/>
  <c r="BI147" i="2"/>
  <c r="BH147" i="2"/>
  <c r="BG147" i="2"/>
  <c r="BE147" i="2"/>
  <c r="X147" i="2"/>
  <c r="V147" i="2"/>
  <c r="T147" i="2"/>
  <c r="P147" i="2"/>
  <c r="BI146" i="2"/>
  <c r="BH146" i="2"/>
  <c r="BG146" i="2"/>
  <c r="BE146" i="2"/>
  <c r="X146" i="2"/>
  <c r="V146" i="2"/>
  <c r="T146" i="2"/>
  <c r="P146" i="2"/>
  <c r="BI145" i="2"/>
  <c r="BH145" i="2"/>
  <c r="BG145" i="2"/>
  <c r="BE145" i="2"/>
  <c r="X145" i="2"/>
  <c r="V145" i="2"/>
  <c r="T145" i="2"/>
  <c r="P145" i="2"/>
  <c r="BI144" i="2"/>
  <c r="BH144" i="2"/>
  <c r="BG144" i="2"/>
  <c r="BE144" i="2"/>
  <c r="X144" i="2"/>
  <c r="V144" i="2"/>
  <c r="T144" i="2"/>
  <c r="P144" i="2"/>
  <c r="BI143" i="2"/>
  <c r="BH143" i="2"/>
  <c r="BG143" i="2"/>
  <c r="BE143" i="2"/>
  <c r="X143" i="2"/>
  <c r="V143" i="2"/>
  <c r="T143" i="2"/>
  <c r="P143" i="2"/>
  <c r="BI142" i="2"/>
  <c r="BH142" i="2"/>
  <c r="BG142" i="2"/>
  <c r="BE142" i="2"/>
  <c r="X142" i="2"/>
  <c r="V142" i="2"/>
  <c r="T142" i="2"/>
  <c r="P142" i="2"/>
  <c r="BI141" i="2"/>
  <c r="BH141" i="2"/>
  <c r="BG141" i="2"/>
  <c r="BE141" i="2"/>
  <c r="X141" i="2"/>
  <c r="V141" i="2"/>
  <c r="T141" i="2"/>
  <c r="P141" i="2"/>
  <c r="BI140" i="2"/>
  <c r="BH140" i="2"/>
  <c r="BG140" i="2"/>
  <c r="BE140" i="2"/>
  <c r="X140" i="2"/>
  <c r="V140" i="2"/>
  <c r="T140" i="2"/>
  <c r="P140" i="2"/>
  <c r="BI139" i="2"/>
  <c r="BH139" i="2"/>
  <c r="BG139" i="2"/>
  <c r="BE139" i="2"/>
  <c r="X139" i="2"/>
  <c r="V139" i="2"/>
  <c r="T139" i="2"/>
  <c r="P139" i="2"/>
  <c r="BI138" i="2"/>
  <c r="BH138" i="2"/>
  <c r="BG138" i="2"/>
  <c r="BE138" i="2"/>
  <c r="X138" i="2"/>
  <c r="V138" i="2"/>
  <c r="T138" i="2"/>
  <c r="P138" i="2"/>
  <c r="BI137" i="2"/>
  <c r="BH137" i="2"/>
  <c r="BG137" i="2"/>
  <c r="BE137" i="2"/>
  <c r="X137" i="2"/>
  <c r="V137" i="2"/>
  <c r="T137" i="2"/>
  <c r="P137" i="2"/>
  <c r="BI136" i="2"/>
  <c r="BH136" i="2"/>
  <c r="BG136" i="2"/>
  <c r="BE136" i="2"/>
  <c r="X136" i="2"/>
  <c r="V136" i="2"/>
  <c r="T136" i="2"/>
  <c r="P136" i="2"/>
  <c r="BI135" i="2"/>
  <c r="BH135" i="2"/>
  <c r="BG135" i="2"/>
  <c r="BE135" i="2"/>
  <c r="X135" i="2"/>
  <c r="V135" i="2"/>
  <c r="T135" i="2"/>
  <c r="P135" i="2"/>
  <c r="BI134" i="2"/>
  <c r="BH134" i="2"/>
  <c r="BG134" i="2"/>
  <c r="BE134" i="2"/>
  <c r="X134" i="2"/>
  <c r="V134" i="2"/>
  <c r="T134" i="2"/>
  <c r="P134" i="2"/>
  <c r="BI133" i="2"/>
  <c r="BH133" i="2"/>
  <c r="BG133" i="2"/>
  <c r="BE133" i="2"/>
  <c r="X133" i="2"/>
  <c r="V133" i="2"/>
  <c r="T133" i="2"/>
  <c r="P133" i="2"/>
  <c r="BI132" i="2"/>
  <c r="BH132" i="2"/>
  <c r="BG132" i="2"/>
  <c r="BE132" i="2"/>
  <c r="X132" i="2"/>
  <c r="V132" i="2"/>
  <c r="T132" i="2"/>
  <c r="P132" i="2"/>
  <c r="BI131" i="2"/>
  <c r="BH131" i="2"/>
  <c r="BG131" i="2"/>
  <c r="BE131" i="2"/>
  <c r="X131" i="2"/>
  <c r="V131" i="2"/>
  <c r="T131" i="2"/>
  <c r="P131" i="2"/>
  <c r="BI130" i="2"/>
  <c r="BH130" i="2"/>
  <c r="BG130" i="2"/>
  <c r="BE130" i="2"/>
  <c r="X130" i="2"/>
  <c r="V130" i="2"/>
  <c r="T130" i="2"/>
  <c r="P130" i="2"/>
  <c r="K130" i="2" s="1"/>
  <c r="BF130" i="2" s="1"/>
  <c r="BI129" i="2"/>
  <c r="BH129" i="2"/>
  <c r="BG129" i="2"/>
  <c r="BE129" i="2"/>
  <c r="X129" i="2"/>
  <c r="V129" i="2"/>
  <c r="T129" i="2"/>
  <c r="P129" i="2"/>
  <c r="BK129" i="2" s="1"/>
  <c r="J122" i="2"/>
  <c r="F122" i="2"/>
  <c r="F120" i="2"/>
  <c r="E118" i="2"/>
  <c r="J93" i="2"/>
  <c r="F93" i="2"/>
  <c r="F91" i="2"/>
  <c r="E89" i="2"/>
  <c r="J26" i="2"/>
  <c r="E26" i="2"/>
  <c r="J94" i="2"/>
  <c r="J25" i="2"/>
  <c r="J20" i="2"/>
  <c r="E20" i="2"/>
  <c r="F123" i="2" s="1"/>
  <c r="J19" i="2"/>
  <c r="J14" i="2"/>
  <c r="J120" i="2" s="1"/>
  <c r="E7" i="2"/>
  <c r="E114" i="2" s="1"/>
  <c r="L90" i="1"/>
  <c r="AM90" i="1"/>
  <c r="AM89" i="1"/>
  <c r="L89" i="1"/>
  <c r="AM87" i="1"/>
  <c r="L87" i="1"/>
  <c r="L85" i="1"/>
  <c r="L84" i="1"/>
  <c r="R191" i="2"/>
  <c r="R188" i="2"/>
  <c r="R187" i="2"/>
  <c r="R186" i="2"/>
  <c r="R185" i="2"/>
  <c r="Q184" i="2"/>
  <c r="R183" i="2"/>
  <c r="Q179" i="2"/>
  <c r="Q176" i="2"/>
  <c r="R172" i="2"/>
  <c r="R170" i="2"/>
  <c r="R169" i="2"/>
  <c r="R168" i="2"/>
  <c r="R167" i="2"/>
  <c r="Q166" i="2"/>
  <c r="R164" i="2"/>
  <c r="R161" i="2"/>
  <c r="R159" i="2"/>
  <c r="Q157" i="2"/>
  <c r="R154" i="2"/>
  <c r="Q151" i="2"/>
  <c r="Q149" i="2"/>
  <c r="Q147" i="2"/>
  <c r="Q145" i="2"/>
  <c r="R143" i="2"/>
  <c r="Q142" i="2"/>
  <c r="Q140" i="2"/>
  <c r="R138" i="2"/>
  <c r="Q136" i="2"/>
  <c r="Q134" i="2"/>
  <c r="R132" i="2"/>
  <c r="R130" i="2"/>
  <c r="Q191" i="2"/>
  <c r="Q190" i="2"/>
  <c r="R184" i="2"/>
  <c r="R182" i="2"/>
  <c r="R177" i="2"/>
  <c r="R174" i="2"/>
  <c r="R171" i="2"/>
  <c r="R166" i="2"/>
  <c r="Q164" i="2"/>
  <c r="Q161" i="2"/>
  <c r="Q159" i="2"/>
  <c r="R156" i="2"/>
  <c r="Q154" i="2"/>
  <c r="R153" i="2"/>
  <c r="Q152" i="2"/>
  <c r="R149" i="2"/>
  <c r="R147" i="2"/>
  <c r="R145" i="2"/>
  <c r="Q143" i="2"/>
  <c r="R140" i="2"/>
  <c r="Q138" i="2"/>
  <c r="R136" i="2"/>
  <c r="R134" i="2"/>
  <c r="Q132" i="2"/>
  <c r="R131" i="2"/>
  <c r="R129" i="2"/>
  <c r="AU99" i="1"/>
  <c r="AU95" i="1"/>
  <c r="BK170" i="2"/>
  <c r="BK168" i="2"/>
  <c r="BK161" i="2"/>
  <c r="BK155" i="2"/>
  <c r="K151" i="2"/>
  <c r="BF151" i="2" s="1"/>
  <c r="BK149" i="2"/>
  <c r="BK145" i="2"/>
  <c r="BK141" i="2"/>
  <c r="BK136" i="2"/>
  <c r="K171" i="2"/>
  <c r="BF171" i="2" s="1"/>
  <c r="K164" i="2"/>
  <c r="BF164" i="2" s="1"/>
  <c r="BK160" i="2"/>
  <c r="BK158" i="2"/>
  <c r="K154" i="2"/>
  <c r="BF154" i="2"/>
  <c r="K148" i="2"/>
  <c r="BF148" i="2"/>
  <c r="BK143" i="2"/>
  <c r="K140" i="2"/>
  <c r="BF140" i="2" s="1"/>
  <c r="BK137" i="2"/>
  <c r="K133" i="2"/>
  <c r="BF133" i="2"/>
  <c r="BK132" i="2"/>
  <c r="R144" i="3"/>
  <c r="Q142" i="3"/>
  <c r="R140" i="3"/>
  <c r="R136" i="3"/>
  <c r="Q134" i="3"/>
  <c r="Q132" i="3"/>
  <c r="Q129" i="3"/>
  <c r="R145" i="3"/>
  <c r="Q143" i="3"/>
  <c r="Q141" i="3"/>
  <c r="R139" i="3"/>
  <c r="R135" i="3"/>
  <c r="Q133" i="3"/>
  <c r="R130" i="3"/>
  <c r="R129" i="3"/>
  <c r="R192" i="4"/>
  <c r="R190" i="4"/>
  <c r="R189" i="4"/>
  <c r="R186" i="4"/>
  <c r="Q185" i="4"/>
  <c r="Q183" i="4"/>
  <c r="Q177" i="4"/>
  <c r="R175" i="4"/>
  <c r="Q173" i="4"/>
  <c r="Q171" i="4"/>
  <c r="R169" i="4"/>
  <c r="R167" i="4"/>
  <c r="Q165" i="4"/>
  <c r="Q163" i="4"/>
  <c r="Q160" i="4"/>
  <c r="R154" i="4"/>
  <c r="Q152" i="4"/>
  <c r="Q150" i="4"/>
  <c r="R148" i="4"/>
  <c r="Q147" i="4"/>
  <c r="R144" i="4"/>
  <c r="K143" i="4"/>
  <c r="Q141" i="4"/>
  <c r="R139" i="4"/>
  <c r="R137" i="4"/>
  <c r="R135" i="4"/>
  <c r="R133" i="4"/>
  <c r="R131" i="4"/>
  <c r="K190" i="4"/>
  <c r="BF190" i="4"/>
  <c r="BK173" i="4"/>
  <c r="K170" i="4"/>
  <c r="BF170" i="4" s="1"/>
  <c r="BK154" i="4"/>
  <c r="BK151" i="4"/>
  <c r="K189" i="4"/>
  <c r="BF189" i="4" s="1"/>
  <c r="BK169" i="4"/>
  <c r="K165" i="4"/>
  <c r="BF165" i="4" s="1"/>
  <c r="BK137" i="4"/>
  <c r="BK133" i="4"/>
  <c r="R126" i="5"/>
  <c r="Q126" i="5"/>
  <c r="R167" i="6"/>
  <c r="Q165" i="6"/>
  <c r="Q163" i="6"/>
  <c r="R161" i="6"/>
  <c r="R157" i="6"/>
  <c r="R154" i="6"/>
  <c r="Q152" i="6"/>
  <c r="Q150" i="6"/>
  <c r="Q148" i="6"/>
  <c r="Q146" i="6"/>
  <c r="Q145" i="6"/>
  <c r="R143" i="6"/>
  <c r="R139" i="6"/>
  <c r="R137" i="6"/>
  <c r="R134" i="6"/>
  <c r="R132" i="6"/>
  <c r="R130" i="6"/>
  <c r="R129" i="6"/>
  <c r="R127" i="6"/>
  <c r="Q167" i="6"/>
  <c r="R165" i="6"/>
  <c r="R163" i="6"/>
  <c r="Q161" i="6"/>
  <c r="Q157" i="6"/>
  <c r="R153" i="6"/>
  <c r="Q151" i="6"/>
  <c r="Q149" i="6"/>
  <c r="R147" i="6"/>
  <c r="R145" i="6"/>
  <c r="Q143" i="6"/>
  <c r="Q139" i="6"/>
  <c r="Q135" i="6"/>
  <c r="Q134" i="6"/>
  <c r="Q132" i="6"/>
  <c r="R131" i="6"/>
  <c r="R128" i="6"/>
  <c r="Q127" i="6"/>
  <c r="BK167" i="6"/>
  <c r="BK154" i="6"/>
  <c r="K149" i="6"/>
  <c r="BF149" i="6"/>
  <c r="BK144" i="6"/>
  <c r="BK139" i="6"/>
  <c r="BK155" i="6"/>
  <c r="K151" i="6"/>
  <c r="BF151" i="6" s="1"/>
  <c r="BK148" i="6"/>
  <c r="BK145" i="6"/>
  <c r="Q170" i="7"/>
  <c r="R168" i="7"/>
  <c r="Q165" i="7"/>
  <c r="R163" i="7"/>
  <c r="R161" i="7"/>
  <c r="R160" i="7"/>
  <c r="R159" i="7"/>
  <c r="R158" i="7"/>
  <c r="Q157" i="7"/>
  <c r="R156" i="7"/>
  <c r="R155" i="7"/>
  <c r="R154" i="7"/>
  <c r="R153" i="7"/>
  <c r="R152" i="7"/>
  <c r="R151" i="7"/>
  <c r="Q150" i="7"/>
  <c r="R149" i="7"/>
  <c r="R148" i="7"/>
  <c r="R147" i="7"/>
  <c r="Q147" i="7"/>
  <c r="R143" i="7"/>
  <c r="R141" i="7"/>
  <c r="Q137" i="7"/>
  <c r="R135" i="7"/>
  <c r="R132" i="7"/>
  <c r="Q130" i="7"/>
  <c r="Q145" i="7"/>
  <c r="Q143" i="7"/>
  <c r="Q141" i="7"/>
  <c r="R137" i="7"/>
  <c r="Q135" i="7"/>
  <c r="Q134" i="7"/>
  <c r="Q132" i="7"/>
  <c r="Q129" i="7"/>
  <c r="BK163" i="7"/>
  <c r="BK138" i="7"/>
  <c r="K134" i="7"/>
  <c r="BF134" i="7" s="1"/>
  <c r="BK169" i="7"/>
  <c r="BK165" i="7"/>
  <c r="BK142" i="7"/>
  <c r="Q129" i="8"/>
  <c r="Q127" i="8"/>
  <c r="R126" i="8"/>
  <c r="R129" i="8"/>
  <c r="R127" i="8"/>
  <c r="R142" i="9"/>
  <c r="R140" i="9"/>
  <c r="R138" i="9"/>
  <c r="R136" i="9"/>
  <c r="Q134" i="9"/>
  <c r="R132" i="9"/>
  <c r="Q130" i="9"/>
  <c r="Q128" i="9"/>
  <c r="Q127" i="9"/>
  <c r="Q125" i="9"/>
  <c r="Q142" i="9"/>
  <c r="Q140" i="9"/>
  <c r="Q138" i="9"/>
  <c r="Q136" i="9"/>
  <c r="R134" i="9"/>
  <c r="Q132" i="9"/>
  <c r="R129" i="9"/>
  <c r="R126" i="9"/>
  <c r="BK141" i="9"/>
  <c r="BK139" i="9"/>
  <c r="BK129" i="9"/>
  <c r="BK127" i="9"/>
  <c r="R145" i="10"/>
  <c r="Q142" i="10"/>
  <c r="Q139" i="10"/>
  <c r="Q137" i="10"/>
  <c r="Q135" i="10"/>
  <c r="R133" i="10"/>
  <c r="R130" i="10"/>
  <c r="Q127" i="10"/>
  <c r="Q145" i="10"/>
  <c r="Q144" i="10"/>
  <c r="R142" i="10"/>
  <c r="R139" i="10"/>
  <c r="R137" i="10"/>
  <c r="R135" i="10"/>
  <c r="Q133" i="10"/>
  <c r="R131" i="10"/>
  <c r="Q130" i="10"/>
  <c r="Q128" i="10"/>
  <c r="BK139" i="10"/>
  <c r="BK135" i="10"/>
  <c r="BK130" i="10"/>
  <c r="R145" i="11"/>
  <c r="Q143" i="11"/>
  <c r="Q139" i="11"/>
  <c r="R138" i="11"/>
  <c r="Q136" i="11"/>
  <c r="R134" i="11"/>
  <c r="R132" i="11"/>
  <c r="R131" i="11"/>
  <c r="Q128" i="11"/>
  <c r="Q144" i="11"/>
  <c r="R142" i="11"/>
  <c r="Q138" i="11"/>
  <c r="R136" i="11"/>
  <c r="Q134" i="11"/>
  <c r="Q131" i="11"/>
  <c r="R128" i="11"/>
  <c r="BK145" i="11"/>
  <c r="BK143" i="11"/>
  <c r="K139" i="11"/>
  <c r="BF139" i="11" s="1"/>
  <c r="BK137" i="11"/>
  <c r="K135" i="11"/>
  <c r="BF135" i="11"/>
  <c r="BK134" i="11"/>
  <c r="K132" i="11"/>
  <c r="BF132" i="11"/>
  <c r="K129" i="11"/>
  <c r="BF129" i="11" s="1"/>
  <c r="R127" i="12"/>
  <c r="R125" i="12"/>
  <c r="Q126" i="12"/>
  <c r="BK127" i="12"/>
  <c r="K125" i="12"/>
  <c r="BF125" i="12" s="1"/>
  <c r="Q128" i="13"/>
  <c r="R126" i="13"/>
  <c r="R130" i="13"/>
  <c r="R128" i="13"/>
  <c r="Q127" i="13"/>
  <c r="Q189" i="2"/>
  <c r="Q188" i="2"/>
  <c r="Q187" i="2"/>
  <c r="Q186" i="2"/>
  <c r="Q185" i="2"/>
  <c r="Q182" i="2"/>
  <c r="R180" i="2"/>
  <c r="Q180" i="2"/>
  <c r="Q178" i="2"/>
  <c r="Q177" i="2"/>
  <c r="Q174" i="2"/>
  <c r="Q171" i="2"/>
  <c r="Q170" i="2"/>
  <c r="Q169" i="2"/>
  <c r="Q168" i="2"/>
  <c r="Q167" i="2"/>
  <c r="Q165" i="2"/>
  <c r="Q162" i="2"/>
  <c r="R160" i="2"/>
  <c r="R158" i="2"/>
  <c r="Q156" i="2"/>
  <c r="R155" i="2"/>
  <c r="R152" i="2"/>
  <c r="R150" i="2"/>
  <c r="R148" i="2"/>
  <c r="R146" i="2"/>
  <c r="Q144" i="2"/>
  <c r="R142" i="2"/>
  <c r="Q141" i="2"/>
  <c r="Q139" i="2"/>
  <c r="Q137" i="2"/>
  <c r="R135" i="2"/>
  <c r="Q133" i="2"/>
  <c r="Q131" i="2"/>
  <c r="Q129" i="2"/>
  <c r="R190" i="2"/>
  <c r="R189" i="2"/>
  <c r="Q183" i="2"/>
  <c r="R179" i="2"/>
  <c r="R178" i="2"/>
  <c r="R176" i="2"/>
  <c r="Q172" i="2"/>
  <c r="R165" i="2"/>
  <c r="R162" i="2"/>
  <c r="Q160" i="2"/>
  <c r="Q158" i="2"/>
  <c r="R157" i="2"/>
  <c r="Q155" i="2"/>
  <c r="Q153" i="2"/>
  <c r="R151" i="2"/>
  <c r="Q150" i="2"/>
  <c r="Q148" i="2"/>
  <c r="Q146" i="2"/>
  <c r="R144" i="2"/>
  <c r="R141" i="2"/>
  <c r="R139" i="2"/>
  <c r="R137" i="2"/>
  <c r="Q135" i="2"/>
  <c r="R133" i="2"/>
  <c r="Q130" i="2"/>
  <c r="AU103" i="1"/>
  <c r="K172" i="2"/>
  <c r="BF172" i="2" s="1"/>
  <c r="BK169" i="2"/>
  <c r="BK167" i="2"/>
  <c r="BK159" i="2"/>
  <c r="BK152" i="2"/>
  <c r="K150" i="2"/>
  <c r="BF150" i="2" s="1"/>
  <c r="BK147" i="2"/>
  <c r="K144" i="2"/>
  <c r="BF144" i="2" s="1"/>
  <c r="BK139" i="2"/>
  <c r="K134" i="2"/>
  <c r="BF134" i="2"/>
  <c r="K166" i="2"/>
  <c r="BF166" i="2" s="1"/>
  <c r="K165" i="2"/>
  <c r="BF165" i="2"/>
  <c r="BK162" i="2"/>
  <c r="BK157" i="2"/>
  <c r="K156" i="2"/>
  <c r="BF156" i="2" s="1"/>
  <c r="K153" i="2"/>
  <c r="BF153" i="2" s="1"/>
  <c r="K146" i="2"/>
  <c r="BF146" i="2" s="1"/>
  <c r="K142" i="2"/>
  <c r="BF142" i="2"/>
  <c r="K138" i="2"/>
  <c r="BF138" i="2" s="1"/>
  <c r="K135" i="2"/>
  <c r="BF135" i="2" s="1"/>
  <c r="K131" i="2"/>
  <c r="BF131" i="2" s="1"/>
  <c r="Q145" i="3"/>
  <c r="R143" i="3"/>
  <c r="R141" i="3"/>
  <c r="Q139" i="3"/>
  <c r="Q135" i="3"/>
  <c r="R133" i="3"/>
  <c r="Q130" i="3"/>
  <c r="R128" i="3"/>
  <c r="Q144" i="3"/>
  <c r="R142" i="3"/>
  <c r="Q140" i="3"/>
  <c r="Q136" i="3"/>
  <c r="R134" i="3"/>
  <c r="R132" i="3"/>
  <c r="Q128" i="3"/>
  <c r="K133" i="3"/>
  <c r="BF133" i="3" s="1"/>
  <c r="Q191" i="4"/>
  <c r="Q187" i="4"/>
  <c r="Q186" i="4"/>
  <c r="Q184" i="4"/>
  <c r="Q181" i="4"/>
  <c r="R180" i="4"/>
  <c r="R176" i="4"/>
  <c r="R174" i="4"/>
  <c r="R172" i="4"/>
  <c r="Q170" i="4"/>
  <c r="R168" i="4"/>
  <c r="Q166" i="4"/>
  <c r="Q164" i="4"/>
  <c r="R162" i="4"/>
  <c r="Q161" i="4"/>
  <c r="Q158" i="4"/>
  <c r="Q157" i="4"/>
  <c r="Q155" i="4"/>
  <c r="Q154" i="4"/>
  <c r="R153" i="4"/>
  <c r="R152" i="4"/>
  <c r="Q151" i="4"/>
  <c r="R150" i="4"/>
  <c r="R149" i="4"/>
  <c r="Q148" i="4"/>
  <c r="R147" i="4"/>
  <c r="R145" i="4"/>
  <c r="Q144" i="4"/>
  <c r="R143" i="4"/>
  <c r="R142" i="4"/>
  <c r="R141" i="4"/>
  <c r="R140" i="4"/>
  <c r="Q139" i="4"/>
  <c r="R138" i="4"/>
  <c r="Q137" i="4"/>
  <c r="Q136" i="4"/>
  <c r="Q135" i="4"/>
  <c r="R134" i="4"/>
  <c r="Q133" i="4"/>
  <c r="R132" i="4"/>
  <c r="Q131" i="4"/>
  <c r="Q192" i="4"/>
  <c r="R191" i="4"/>
  <c r="Q190" i="4"/>
  <c r="Q189" i="4"/>
  <c r="R187" i="4"/>
  <c r="R185" i="4"/>
  <c r="R184" i="4"/>
  <c r="R183" i="4"/>
  <c r="R182" i="4"/>
  <c r="Q182" i="4"/>
  <c r="R181" i="4"/>
  <c r="Q180" i="4"/>
  <c r="R177" i="4"/>
  <c r="Q176" i="4"/>
  <c r="Q175" i="4"/>
  <c r="Q174" i="4"/>
  <c r="R173" i="4"/>
  <c r="Q172" i="4"/>
  <c r="R171" i="4"/>
  <c r="R170" i="4"/>
  <c r="Q169" i="4"/>
  <c r="Q168" i="4"/>
  <c r="Q167" i="4"/>
  <c r="R166" i="4"/>
  <c r="R165" i="4"/>
  <c r="R164" i="4"/>
  <c r="R163" i="4"/>
  <c r="Q162" i="4"/>
  <c r="R161" i="4"/>
  <c r="R160" i="4"/>
  <c r="R158" i="4"/>
  <c r="R157" i="4"/>
  <c r="R155" i="4"/>
  <c r="Q153" i="4"/>
  <c r="R151" i="4"/>
  <c r="Q149" i="4"/>
  <c r="Q145" i="4"/>
  <c r="Q143" i="4"/>
  <c r="Q142" i="4"/>
  <c r="Q140" i="4"/>
  <c r="Q138" i="4"/>
  <c r="R136" i="4"/>
  <c r="Q134" i="4"/>
  <c r="Q132" i="4"/>
  <c r="K168" i="4"/>
  <c r="BF168" i="4"/>
  <c r="BK153" i="4"/>
  <c r="BK149" i="4"/>
  <c r="BK182" i="4"/>
  <c r="K175" i="4"/>
  <c r="BF175" i="4" s="1"/>
  <c r="K155" i="4"/>
  <c r="BF155" i="4"/>
  <c r="K132" i="4"/>
  <c r="BF132" i="4" s="1"/>
  <c r="R125" i="5"/>
  <c r="Q125" i="5"/>
  <c r="Q166" i="6"/>
  <c r="Q164" i="6"/>
  <c r="R162" i="6"/>
  <c r="Q160" i="6"/>
  <c r="Q155" i="6"/>
  <c r="R152" i="6"/>
  <c r="R151" i="6"/>
  <c r="R149" i="6"/>
  <c r="Q147" i="6"/>
  <c r="Q144" i="6"/>
  <c r="R141" i="6"/>
  <c r="R138" i="6"/>
  <c r="R135" i="6"/>
  <c r="Q133" i="6"/>
  <c r="Q131" i="6"/>
  <c r="Q129" i="6"/>
  <c r="R166" i="6"/>
  <c r="R164" i="6"/>
  <c r="Q162" i="6"/>
  <c r="R160" i="6"/>
  <c r="R155" i="6"/>
  <c r="Q154" i="6"/>
  <c r="Q153" i="6"/>
  <c r="R150" i="6"/>
  <c r="R148" i="6"/>
  <c r="R146" i="6"/>
  <c r="R144" i="6"/>
  <c r="Q141" i="6"/>
  <c r="Q138" i="6"/>
  <c r="Q137" i="6"/>
  <c r="R133" i="6"/>
  <c r="Q130" i="6"/>
  <c r="Q128" i="6"/>
  <c r="BK166" i="6"/>
  <c r="BK152" i="6"/>
  <c r="K146" i="6"/>
  <c r="BF146" i="6"/>
  <c r="BK143" i="6"/>
  <c r="K138" i="6"/>
  <c r="BF138" i="6" s="1"/>
  <c r="BK157" i="6"/>
  <c r="K153" i="6"/>
  <c r="BF153" i="6" s="1"/>
  <c r="BK150" i="6"/>
  <c r="K147" i="6"/>
  <c r="BF147" i="6"/>
  <c r="K132" i="6"/>
  <c r="BF132" i="6" s="1"/>
  <c r="BK130" i="6"/>
  <c r="R170" i="7"/>
  <c r="R169" i="7"/>
  <c r="Q169" i="7"/>
  <c r="Q168" i="7"/>
  <c r="R165" i="7"/>
  <c r="Q163" i="7"/>
  <c r="Q161" i="7"/>
  <c r="Q160" i="7"/>
  <c r="Q159" i="7"/>
  <c r="Q158" i="7"/>
  <c r="R157" i="7"/>
  <c r="Q156" i="7"/>
  <c r="Q155" i="7"/>
  <c r="Q154" i="7"/>
  <c r="Q153" i="7"/>
  <c r="Q152" i="7"/>
  <c r="Q151" i="7"/>
  <c r="R150" i="7"/>
  <c r="Q149" i="7"/>
  <c r="Q148" i="7"/>
  <c r="R145" i="7"/>
  <c r="R142" i="7"/>
  <c r="R138" i="7"/>
  <c r="Q136" i="7"/>
  <c r="R134" i="7"/>
  <c r="Q133" i="7"/>
  <c r="Q131" i="7"/>
  <c r="R129" i="7"/>
  <c r="Q142" i="7"/>
  <c r="Q138" i="7"/>
  <c r="R136" i="7"/>
  <c r="R133" i="7"/>
  <c r="R131" i="7"/>
  <c r="R130" i="7"/>
  <c r="BK168" i="7"/>
  <c r="BK145" i="7"/>
  <c r="BK136" i="7"/>
  <c r="BK170" i="7"/>
  <c r="BK143" i="7"/>
  <c r="BK141" i="7"/>
  <c r="R130" i="8"/>
  <c r="R128" i="8"/>
  <c r="Q125" i="8"/>
  <c r="Q130" i="8"/>
  <c r="Q128" i="8"/>
  <c r="Q126" i="8"/>
  <c r="R125" i="8"/>
  <c r="Q143" i="9"/>
  <c r="Q141" i="9"/>
  <c r="Q139" i="9"/>
  <c r="R137" i="9"/>
  <c r="R135" i="9"/>
  <c r="Q133" i="9"/>
  <c r="R131" i="9"/>
  <c r="Q129" i="9"/>
  <c r="R127" i="9"/>
  <c r="Q126" i="9"/>
  <c r="R143" i="9"/>
  <c r="R141" i="9"/>
  <c r="R139" i="9"/>
  <c r="Q137" i="9"/>
  <c r="Q135" i="9"/>
  <c r="R133" i="9"/>
  <c r="Q131" i="9"/>
  <c r="R130" i="9"/>
  <c r="R128" i="9"/>
  <c r="R125" i="9"/>
  <c r="K134" i="9"/>
  <c r="BF134" i="9"/>
  <c r="Q147" i="10"/>
  <c r="Q143" i="10"/>
  <c r="R140" i="10"/>
  <c r="R138" i="10"/>
  <c r="Q136" i="10"/>
  <c r="Q134" i="10"/>
  <c r="R132" i="10"/>
  <c r="Q129" i="10"/>
  <c r="R128" i="10"/>
  <c r="R147" i="10"/>
  <c r="R144" i="10"/>
  <c r="R143" i="10"/>
  <c r="Q140" i="10"/>
  <c r="Q138" i="10"/>
  <c r="R136" i="10"/>
  <c r="R134" i="10"/>
  <c r="Q132" i="10"/>
  <c r="Q131" i="10"/>
  <c r="R129" i="10"/>
  <c r="R127" i="10"/>
  <c r="BK145" i="10"/>
  <c r="BK143" i="10"/>
  <c r="R144" i="11"/>
  <c r="Q142" i="11"/>
  <c r="BK139" i="11"/>
  <c r="R137" i="11"/>
  <c r="R135" i="11"/>
  <c r="R133" i="11"/>
  <c r="Q132" i="11"/>
  <c r="Q129" i="11"/>
  <c r="Q145" i="11"/>
  <c r="R143" i="11"/>
  <c r="R139" i="11"/>
  <c r="Q137" i="11"/>
  <c r="Q135" i="11"/>
  <c r="Q133" i="11"/>
  <c r="R129" i="11"/>
  <c r="K144" i="11"/>
  <c r="BF144" i="11" s="1"/>
  <c r="BK142" i="11"/>
  <c r="BK138" i="11"/>
  <c r="BK136" i="11"/>
  <c r="BK133" i="11"/>
  <c r="BK131" i="11"/>
  <c r="BK128" i="11"/>
  <c r="R126" i="12"/>
  <c r="Q127" i="12"/>
  <c r="Q125" i="12"/>
  <c r="BK126" i="12"/>
  <c r="Q130" i="13"/>
  <c r="R127" i="13"/>
  <c r="Q126" i="13"/>
  <c r="K182" i="2" l="1"/>
  <c r="V128" i="2"/>
  <c r="Q128" i="2"/>
  <c r="V163" i="2"/>
  <c r="Q163" i="2"/>
  <c r="I101" i="2" s="1"/>
  <c r="V175" i="2"/>
  <c r="Q175" i="2"/>
  <c r="I103" i="2" s="1"/>
  <c r="V181" i="2"/>
  <c r="Q181" i="2"/>
  <c r="I104" i="2" s="1"/>
  <c r="T127" i="3"/>
  <c r="X127" i="3"/>
  <c r="R127" i="3"/>
  <c r="J100" i="3" s="1"/>
  <c r="T131" i="3"/>
  <c r="X131" i="3"/>
  <c r="R131" i="3"/>
  <c r="J101" i="3" s="1"/>
  <c r="V138" i="3"/>
  <c r="V137" i="3" s="1"/>
  <c r="Q138" i="3"/>
  <c r="Q137" i="3" s="1"/>
  <c r="I102" i="3" s="1"/>
  <c r="V130" i="4"/>
  <c r="Q130" i="4"/>
  <c r="X146" i="4"/>
  <c r="R146" i="4"/>
  <c r="J101" i="4" s="1"/>
  <c r="T156" i="4"/>
  <c r="X156" i="4"/>
  <c r="V159" i="4"/>
  <c r="Q159" i="4"/>
  <c r="I103" i="4" s="1"/>
  <c r="V179" i="4"/>
  <c r="Q179" i="4"/>
  <c r="X188" i="4"/>
  <c r="R188" i="4"/>
  <c r="J106" i="4"/>
  <c r="V124" i="5"/>
  <c r="V123" i="5" s="1"/>
  <c r="V122" i="5" s="1"/>
  <c r="Q124" i="5"/>
  <c r="Q123" i="5" s="1"/>
  <c r="Q122" i="5" s="1"/>
  <c r="I98" i="5" s="1"/>
  <c r="K32" i="5" s="1"/>
  <c r="AS100" i="1" s="1"/>
  <c r="AS99" i="1" s="1"/>
  <c r="T126" i="6"/>
  <c r="X126" i="6"/>
  <c r="R126" i="6"/>
  <c r="T136" i="6"/>
  <c r="X136" i="6"/>
  <c r="R136" i="6"/>
  <c r="J99" i="6" s="1"/>
  <c r="T142" i="6"/>
  <c r="X142" i="6"/>
  <c r="R142" i="6"/>
  <c r="J101" i="6" s="1"/>
  <c r="T159" i="6"/>
  <c r="T158" i="6" s="1"/>
  <c r="X159" i="6"/>
  <c r="X158" i="6"/>
  <c r="R159" i="6"/>
  <c r="J104" i="6" s="1"/>
  <c r="V128" i="7"/>
  <c r="Q128" i="7"/>
  <c r="BK140" i="7"/>
  <c r="K140" i="7" s="1"/>
  <c r="K100" i="7" s="1"/>
  <c r="V140" i="7"/>
  <c r="R140" i="7"/>
  <c r="J100" i="7" s="1"/>
  <c r="BK146" i="7"/>
  <c r="K146" i="7" s="1"/>
  <c r="K102" i="7" s="1"/>
  <c r="V146" i="7"/>
  <c r="Q146" i="7"/>
  <c r="I102" i="7" s="1"/>
  <c r="BK167" i="7"/>
  <c r="K167" i="7" s="1"/>
  <c r="K106" i="7" s="1"/>
  <c r="X167" i="7"/>
  <c r="X166" i="7"/>
  <c r="Q167" i="7"/>
  <c r="Q166" i="7" s="1"/>
  <c r="I105" i="7" s="1"/>
  <c r="X124" i="8"/>
  <c r="X123" i="8" s="1"/>
  <c r="X122" i="8" s="1"/>
  <c r="Q124" i="8"/>
  <c r="Q123" i="8"/>
  <c r="Q122" i="8" s="1"/>
  <c r="I98" i="8" s="1"/>
  <c r="K32" i="8" s="1"/>
  <c r="AS104" i="1" s="1"/>
  <c r="T124" i="9"/>
  <c r="T123" i="9"/>
  <c r="T122" i="9" s="1"/>
  <c r="AW105" i="1" s="1"/>
  <c r="V124" i="9"/>
  <c r="V123" i="9" s="1"/>
  <c r="V122" i="9" s="1"/>
  <c r="Q124" i="9"/>
  <c r="I100" i="9" s="1"/>
  <c r="V126" i="10"/>
  <c r="Q126" i="10"/>
  <c r="BK141" i="10"/>
  <c r="K141" i="10" s="1"/>
  <c r="K101" i="10" s="1"/>
  <c r="V141" i="10"/>
  <c r="Q141" i="10"/>
  <c r="I101" i="10" s="1"/>
  <c r="V127" i="11"/>
  <c r="Q127" i="11"/>
  <c r="V130" i="11"/>
  <c r="R130" i="11"/>
  <c r="J101" i="11" s="1"/>
  <c r="V141" i="11"/>
  <c r="V140" i="11"/>
  <c r="Q141" i="11"/>
  <c r="Q140" i="11" s="1"/>
  <c r="I102" i="11" s="1"/>
  <c r="V124" i="12"/>
  <c r="V123" i="12" s="1"/>
  <c r="V122" i="12" s="1"/>
  <c r="Q124" i="12"/>
  <c r="Q123" i="12" s="1"/>
  <c r="I99" i="12" s="1"/>
  <c r="V125" i="13"/>
  <c r="V124" i="13" s="1"/>
  <c r="V123" i="13" s="1"/>
  <c r="T128" i="2"/>
  <c r="X128" i="2"/>
  <c r="R128" i="2"/>
  <c r="T163" i="2"/>
  <c r="X163" i="2"/>
  <c r="R163" i="2"/>
  <c r="J101" i="2" s="1"/>
  <c r="T175" i="2"/>
  <c r="X175" i="2"/>
  <c r="R175" i="2"/>
  <c r="J103" i="2" s="1"/>
  <c r="T181" i="2"/>
  <c r="X181" i="2"/>
  <c r="R181" i="2"/>
  <c r="J104" i="2" s="1"/>
  <c r="V127" i="3"/>
  <c r="Q127" i="3"/>
  <c r="I100" i="3" s="1"/>
  <c r="V131" i="3"/>
  <c r="Q131" i="3"/>
  <c r="I101" i="3" s="1"/>
  <c r="T138" i="3"/>
  <c r="T137" i="3" s="1"/>
  <c r="X138" i="3"/>
  <c r="X137" i="3" s="1"/>
  <c r="R138" i="3"/>
  <c r="R137" i="3" s="1"/>
  <c r="J102" i="3" s="1"/>
  <c r="T130" i="4"/>
  <c r="X130" i="4"/>
  <c r="R130" i="4"/>
  <c r="T146" i="4"/>
  <c r="V146" i="4"/>
  <c r="Q146" i="4"/>
  <c r="I101" i="4" s="1"/>
  <c r="V156" i="4"/>
  <c r="Q156" i="4"/>
  <c r="I102" i="4" s="1"/>
  <c r="R156" i="4"/>
  <c r="J102" i="4" s="1"/>
  <c r="T159" i="4"/>
  <c r="X159" i="4"/>
  <c r="R159" i="4"/>
  <c r="J103" i="4"/>
  <c r="T179" i="4"/>
  <c r="X179" i="4"/>
  <c r="X178" i="4" s="1"/>
  <c r="R179" i="4"/>
  <c r="T188" i="4"/>
  <c r="V188" i="4"/>
  <c r="Q188" i="4"/>
  <c r="I106" i="4" s="1"/>
  <c r="T124" i="5"/>
  <c r="T123" i="5"/>
  <c r="T122" i="5" s="1"/>
  <c r="AW100" i="1" s="1"/>
  <c r="AW99" i="1" s="1"/>
  <c r="X124" i="5"/>
  <c r="X123" i="5"/>
  <c r="X122" i="5" s="1"/>
  <c r="R124" i="5"/>
  <c r="R123" i="5" s="1"/>
  <c r="J99" i="5" s="1"/>
  <c r="V126" i="6"/>
  <c r="Q126" i="6"/>
  <c r="V136" i="6"/>
  <c r="Q136" i="6"/>
  <c r="I99" i="6" s="1"/>
  <c r="V142" i="6"/>
  <c r="Q142" i="6"/>
  <c r="I101" i="6" s="1"/>
  <c r="V159" i="6"/>
  <c r="V158" i="6" s="1"/>
  <c r="Q159" i="6"/>
  <c r="Q158" i="6" s="1"/>
  <c r="I103" i="6" s="1"/>
  <c r="T128" i="7"/>
  <c r="X128" i="7"/>
  <c r="R128" i="7"/>
  <c r="T140" i="7"/>
  <c r="X140" i="7"/>
  <c r="Q140" i="7"/>
  <c r="I100" i="7" s="1"/>
  <c r="T146" i="7"/>
  <c r="X146" i="7"/>
  <c r="R146" i="7"/>
  <c r="J102" i="7" s="1"/>
  <c r="T167" i="7"/>
  <c r="T166" i="7" s="1"/>
  <c r="V167" i="7"/>
  <c r="V166" i="7"/>
  <c r="R167" i="7"/>
  <c r="R166" i="7" s="1"/>
  <c r="J105" i="7" s="1"/>
  <c r="T124" i="8"/>
  <c r="T123" i="8" s="1"/>
  <c r="T122" i="8" s="1"/>
  <c r="AW104" i="1" s="1"/>
  <c r="V124" i="8"/>
  <c r="V123" i="8" s="1"/>
  <c r="V122" i="8" s="1"/>
  <c r="R124" i="8"/>
  <c r="J100" i="8" s="1"/>
  <c r="X124" i="9"/>
  <c r="X123" i="9" s="1"/>
  <c r="X122" i="9" s="1"/>
  <c r="R124" i="9"/>
  <c r="J100" i="9" s="1"/>
  <c r="T126" i="10"/>
  <c r="X126" i="10"/>
  <c r="R126" i="10"/>
  <c r="T141" i="10"/>
  <c r="X141" i="10"/>
  <c r="R141" i="10"/>
  <c r="J101" i="10" s="1"/>
  <c r="T127" i="11"/>
  <c r="X127" i="11"/>
  <c r="R127" i="11"/>
  <c r="R126" i="11"/>
  <c r="T130" i="11"/>
  <c r="X130" i="11"/>
  <c r="Q130" i="11"/>
  <c r="I101" i="11" s="1"/>
  <c r="T141" i="11"/>
  <c r="T140" i="11"/>
  <c r="X141" i="11"/>
  <c r="X140" i="11"/>
  <c r="R141" i="11"/>
  <c r="R140" i="11" s="1"/>
  <c r="J102" i="11" s="1"/>
  <c r="T124" i="12"/>
  <c r="T123" i="12" s="1"/>
  <c r="T122" i="12" s="1"/>
  <c r="AW108" i="1" s="1"/>
  <c r="X124" i="12"/>
  <c r="X123" i="12" s="1"/>
  <c r="X122" i="12" s="1"/>
  <c r="R124" i="12"/>
  <c r="R123" i="12"/>
  <c r="R122" i="12" s="1"/>
  <c r="J98" i="12" s="1"/>
  <c r="K33" i="12" s="1"/>
  <c r="AT108" i="1" s="1"/>
  <c r="T125" i="13"/>
  <c r="T124" i="13" s="1"/>
  <c r="T123" i="13" s="1"/>
  <c r="AW109" i="1" s="1"/>
  <c r="X125" i="13"/>
  <c r="X124" i="13"/>
  <c r="X123" i="13" s="1"/>
  <c r="Q125" i="13"/>
  <c r="R125" i="13"/>
  <c r="BK140" i="6"/>
  <c r="K140" i="6" s="1"/>
  <c r="K100" i="6" s="1"/>
  <c r="Q140" i="6"/>
  <c r="I100" i="6" s="1"/>
  <c r="R140" i="6"/>
  <c r="J100" i="6" s="1"/>
  <c r="R156" i="6"/>
  <c r="J102" i="6" s="1"/>
  <c r="Q162" i="7"/>
  <c r="I103" i="7"/>
  <c r="BK164" i="7"/>
  <c r="K164" i="7"/>
  <c r="K104" i="7" s="1"/>
  <c r="Q164" i="7"/>
  <c r="I104" i="7" s="1"/>
  <c r="R146" i="10"/>
  <c r="J102" i="10"/>
  <c r="BK173" i="2"/>
  <c r="K173" i="2" s="1"/>
  <c r="K102" i="2" s="1"/>
  <c r="Q173" i="2"/>
  <c r="I102" i="2" s="1"/>
  <c r="R173" i="2"/>
  <c r="J102" i="2" s="1"/>
  <c r="BK156" i="6"/>
  <c r="K156" i="6" s="1"/>
  <c r="K102" i="6" s="1"/>
  <c r="Q156" i="6"/>
  <c r="I102" i="6" s="1"/>
  <c r="BK144" i="7"/>
  <c r="K144" i="7" s="1"/>
  <c r="K101" i="7" s="1"/>
  <c r="Q144" i="7"/>
  <c r="I101" i="7" s="1"/>
  <c r="R144" i="7"/>
  <c r="J101" i="7"/>
  <c r="BK162" i="7"/>
  <c r="K162" i="7" s="1"/>
  <c r="K103" i="7" s="1"/>
  <c r="R162" i="7"/>
  <c r="J103" i="7"/>
  <c r="R164" i="7"/>
  <c r="J104" i="7" s="1"/>
  <c r="Q146" i="10"/>
  <c r="I102" i="10" s="1"/>
  <c r="Q129" i="13"/>
  <c r="I101" i="13" s="1"/>
  <c r="R129" i="13"/>
  <c r="J101" i="13" s="1"/>
  <c r="E85" i="13"/>
  <c r="J94" i="13"/>
  <c r="J117" i="13"/>
  <c r="F94" i="13"/>
  <c r="E85" i="12"/>
  <c r="F94" i="12"/>
  <c r="J116" i="12"/>
  <c r="J94" i="12"/>
  <c r="J91" i="11"/>
  <c r="F94" i="11"/>
  <c r="J94" i="11"/>
  <c r="E85" i="11"/>
  <c r="J91" i="10"/>
  <c r="J94" i="10"/>
  <c r="F121" i="10"/>
  <c r="E85" i="10"/>
  <c r="J91" i="9"/>
  <c r="F94" i="9"/>
  <c r="E110" i="9"/>
  <c r="J94" i="9"/>
  <c r="J91" i="8"/>
  <c r="F94" i="8"/>
  <c r="J94" i="8"/>
  <c r="E85" i="8"/>
  <c r="E85" i="7"/>
  <c r="J89" i="7"/>
  <c r="F92" i="7"/>
  <c r="J92" i="7"/>
  <c r="J89" i="6"/>
  <c r="F92" i="6"/>
  <c r="E114" i="6"/>
  <c r="J92" i="6"/>
  <c r="J91" i="5"/>
  <c r="J94" i="5"/>
  <c r="E110" i="5"/>
  <c r="F94" i="5"/>
  <c r="E85" i="4"/>
  <c r="F94" i="4"/>
  <c r="J122" i="4"/>
  <c r="J94" i="4"/>
  <c r="BF143" i="4"/>
  <c r="E85" i="3"/>
  <c r="J122" i="3"/>
  <c r="J91" i="3"/>
  <c r="F94" i="3"/>
  <c r="E85" i="2"/>
  <c r="F94" i="2"/>
  <c r="J123" i="2"/>
  <c r="BF182" i="2"/>
  <c r="J91" i="2"/>
  <c r="F39" i="2"/>
  <c r="BD96" i="1" s="1"/>
  <c r="AU94" i="1"/>
  <c r="K132" i="2"/>
  <c r="BF132" i="2" s="1"/>
  <c r="BK134" i="2"/>
  <c r="K136" i="2"/>
  <c r="BF136" i="2" s="1"/>
  <c r="BK138" i="2"/>
  <c r="BK140" i="2"/>
  <c r="BK142" i="2"/>
  <c r="BK144" i="2"/>
  <c r="BK146" i="2"/>
  <c r="BK148" i="2"/>
  <c r="BK150" i="2"/>
  <c r="BK153" i="2"/>
  <c r="BK156" i="2"/>
  <c r="K159" i="2"/>
  <c r="BF159" i="2" s="1"/>
  <c r="K162" i="2"/>
  <c r="BF162" i="2"/>
  <c r="BK164" i="2"/>
  <c r="BK166" i="2"/>
  <c r="BK172" i="2"/>
  <c r="BK177" i="2"/>
  <c r="K179" i="2"/>
  <c r="BF179" i="2" s="1"/>
  <c r="BK183" i="2"/>
  <c r="K190" i="2"/>
  <c r="BF190" i="2"/>
  <c r="K152" i="2"/>
  <c r="BF152" i="2"/>
  <c r="K158" i="2"/>
  <c r="BF158" i="2"/>
  <c r="K167" i="2"/>
  <c r="BF167" i="2" s="1"/>
  <c r="K169" i="2"/>
  <c r="BF169" i="2"/>
  <c r="K174" i="2"/>
  <c r="BF174" i="2"/>
  <c r="K187" i="2"/>
  <c r="BF187" i="2"/>
  <c r="K189" i="2"/>
  <c r="BF189" i="2" s="1"/>
  <c r="F37" i="2"/>
  <c r="BB96" i="1" s="1"/>
  <c r="F40" i="2"/>
  <c r="BE96" i="1" s="1"/>
  <c r="BK130" i="3"/>
  <c r="BK127" i="3" s="1"/>
  <c r="K127" i="3" s="1"/>
  <c r="K100" i="3" s="1"/>
  <c r="K132" i="3"/>
  <c r="BF132" i="3" s="1"/>
  <c r="BK135" i="3"/>
  <c r="K141" i="3"/>
  <c r="BF141" i="3" s="1"/>
  <c r="K145" i="3"/>
  <c r="BF145" i="3" s="1"/>
  <c r="F37" i="3"/>
  <c r="BB97" i="1" s="1"/>
  <c r="F39" i="3"/>
  <c r="BD97" i="1" s="1"/>
  <c r="K128" i="3"/>
  <c r="BF128" i="3" s="1"/>
  <c r="K134" i="3"/>
  <c r="BF134" i="3" s="1"/>
  <c r="K140" i="3"/>
  <c r="BF140" i="3" s="1"/>
  <c r="BK144" i="3"/>
  <c r="K129" i="3"/>
  <c r="BF129" i="3"/>
  <c r="F37" i="4"/>
  <c r="BB98" i="1" s="1"/>
  <c r="K37" i="4"/>
  <c r="AX98" i="1" s="1"/>
  <c r="K131" i="4"/>
  <c r="BF131" i="4"/>
  <c r="BK132" i="4"/>
  <c r="K134" i="4"/>
  <c r="BF134" i="4" s="1"/>
  <c r="BK136" i="4"/>
  <c r="BK139" i="4"/>
  <c r="K142" i="4"/>
  <c r="BF142" i="4" s="1"/>
  <c r="BK145" i="4"/>
  <c r="BK148" i="4"/>
  <c r="K150" i="4"/>
  <c r="BF150" i="4" s="1"/>
  <c r="K152" i="4"/>
  <c r="BF152" i="4" s="1"/>
  <c r="K154" i="4"/>
  <c r="BF154" i="4"/>
  <c r="BK157" i="4"/>
  <c r="BK161" i="4"/>
  <c r="BK164" i="4"/>
  <c r="BK165" i="4"/>
  <c r="BK167" i="4"/>
  <c r="K169" i="4"/>
  <c r="BF169" i="4" s="1"/>
  <c r="K171" i="4"/>
  <c r="BF171" i="4" s="1"/>
  <c r="K173" i="4"/>
  <c r="BF173" i="4"/>
  <c r="BK175" i="4"/>
  <c r="K177" i="4"/>
  <c r="BF177" i="4" s="1"/>
  <c r="K181" i="4"/>
  <c r="BF181" i="4"/>
  <c r="K183" i="4"/>
  <c r="BF183" i="4" s="1"/>
  <c r="K185" i="4"/>
  <c r="BF185" i="4" s="1"/>
  <c r="BK187" i="4"/>
  <c r="BK189" i="4"/>
  <c r="K191" i="4"/>
  <c r="BF191" i="4" s="1"/>
  <c r="K141" i="4"/>
  <c r="BF141" i="4" s="1"/>
  <c r="K160" i="4"/>
  <c r="BF160" i="4" s="1"/>
  <c r="K162" i="4"/>
  <c r="BF162" i="4" s="1"/>
  <c r="F39" i="4"/>
  <c r="BD98" i="1" s="1"/>
  <c r="F40" i="4"/>
  <c r="BE98" i="1" s="1"/>
  <c r="K133" i="4"/>
  <c r="BF133" i="4" s="1"/>
  <c r="BK135" i="4"/>
  <c r="K137" i="4"/>
  <c r="BF137" i="4" s="1"/>
  <c r="K140" i="4"/>
  <c r="BF140" i="4"/>
  <c r="K144" i="4"/>
  <c r="BF144" i="4"/>
  <c r="BK147" i="4"/>
  <c r="K149" i="4"/>
  <c r="BF149" i="4" s="1"/>
  <c r="K151" i="4"/>
  <c r="BF151" i="4" s="1"/>
  <c r="K153" i="4"/>
  <c r="BF153" i="4" s="1"/>
  <c r="BK155" i="4"/>
  <c r="BK158" i="4"/>
  <c r="K163" i="4"/>
  <c r="BF163" i="4" s="1"/>
  <c r="BK168" i="4"/>
  <c r="BK170" i="4"/>
  <c r="BK174" i="4"/>
  <c r="K176" i="4"/>
  <c r="BF176" i="4" s="1"/>
  <c r="K182" i="4"/>
  <c r="BF182" i="4" s="1"/>
  <c r="BK184" i="4"/>
  <c r="BK190" i="4"/>
  <c r="K138" i="4"/>
  <c r="BF138" i="4" s="1"/>
  <c r="K126" i="5"/>
  <c r="BF126" i="5"/>
  <c r="K38" i="5" s="1"/>
  <c r="AY100" i="1" s="1"/>
  <c r="F37" i="5"/>
  <c r="BB100" i="1" s="1"/>
  <c r="BB99" i="1" s="1"/>
  <c r="AX99" i="1" s="1"/>
  <c r="F39" i="5"/>
  <c r="BD100" i="1" s="1"/>
  <c r="BD99" i="1" s="1"/>
  <c r="AZ99" i="1" s="1"/>
  <c r="BK125" i="5"/>
  <c r="BK124" i="5" s="1"/>
  <c r="K124" i="5" s="1"/>
  <c r="K100" i="5" s="1"/>
  <c r="K35" i="6"/>
  <c r="AX101" i="1" s="1"/>
  <c r="K129" i="6"/>
  <c r="BF129" i="6"/>
  <c r="K134" i="6"/>
  <c r="BF134" i="6" s="1"/>
  <c r="BK138" i="6"/>
  <c r="K143" i="6"/>
  <c r="BF143" i="6" s="1"/>
  <c r="BK147" i="6"/>
  <c r="BK151" i="6"/>
  <c r="BK153" i="6"/>
  <c r="K167" i="6"/>
  <c r="BF167" i="6" s="1"/>
  <c r="K154" i="6"/>
  <c r="BF154" i="6" s="1"/>
  <c r="K157" i="6"/>
  <c r="BF157" i="6" s="1"/>
  <c r="F37" i="6"/>
  <c r="BD101" i="1" s="1"/>
  <c r="F39" i="6"/>
  <c r="BF101" i="1" s="1"/>
  <c r="BK146" i="6"/>
  <c r="K150" i="6"/>
  <c r="BF150" i="6" s="1"/>
  <c r="K160" i="6"/>
  <c r="BF160" i="6" s="1"/>
  <c r="K165" i="6"/>
  <c r="BF165" i="6" s="1"/>
  <c r="K155" i="6"/>
  <c r="BF155" i="6" s="1"/>
  <c r="F35" i="7"/>
  <c r="BB102" i="1" s="1"/>
  <c r="K129" i="7"/>
  <c r="BF129" i="7" s="1"/>
  <c r="K136" i="7"/>
  <c r="BF136" i="7" s="1"/>
  <c r="K141" i="7"/>
  <c r="BF141" i="7" s="1"/>
  <c r="K137" i="7"/>
  <c r="BF137" i="7" s="1"/>
  <c r="K148" i="7"/>
  <c r="BF148" i="7" s="1"/>
  <c r="K152" i="7"/>
  <c r="BF152" i="7" s="1"/>
  <c r="K156" i="7"/>
  <c r="BF156" i="7"/>
  <c r="K159" i="7"/>
  <c r="BF159" i="7" s="1"/>
  <c r="K168" i="7"/>
  <c r="BF168" i="7" s="1"/>
  <c r="K35" i="7"/>
  <c r="AX102" i="1" s="1"/>
  <c r="F39" i="7"/>
  <c r="BF102" i="1" s="1"/>
  <c r="K138" i="7"/>
  <c r="BF138" i="7" s="1"/>
  <c r="K147" i="7"/>
  <c r="BF147" i="7" s="1"/>
  <c r="K151" i="7"/>
  <c r="BF151" i="7" s="1"/>
  <c r="K155" i="7"/>
  <c r="BF155" i="7"/>
  <c r="K158" i="7"/>
  <c r="BF158" i="7" s="1"/>
  <c r="K161" i="7"/>
  <c r="BF161" i="7" s="1"/>
  <c r="K169" i="7"/>
  <c r="BF169" i="7" s="1"/>
  <c r="K130" i="8"/>
  <c r="BF130" i="8"/>
  <c r="K129" i="8"/>
  <c r="BF129" i="8" s="1"/>
  <c r="F39" i="8"/>
  <c r="BD104" i="1" s="1"/>
  <c r="K37" i="8"/>
  <c r="AX104" i="1" s="1"/>
  <c r="K126" i="8"/>
  <c r="BF126" i="8" s="1"/>
  <c r="K127" i="8"/>
  <c r="BF127" i="8" s="1"/>
  <c r="F40" i="9"/>
  <c r="BE105" i="1" s="1"/>
  <c r="F37" i="9"/>
  <c r="BB105" i="1" s="1"/>
  <c r="F41" i="9"/>
  <c r="BF105" i="1" s="1"/>
  <c r="K127" i="9"/>
  <c r="BF127" i="9" s="1"/>
  <c r="K130" i="9"/>
  <c r="BF130" i="9" s="1"/>
  <c r="BK135" i="9"/>
  <c r="BK138" i="9"/>
  <c r="K140" i="9"/>
  <c r="BF140" i="9"/>
  <c r="K142" i="9"/>
  <c r="BF142" i="9" s="1"/>
  <c r="BK134" i="9"/>
  <c r="K133" i="9"/>
  <c r="BF133" i="9"/>
  <c r="F39" i="10"/>
  <c r="BD106" i="1" s="1"/>
  <c r="K37" i="10"/>
  <c r="AX106" i="1" s="1"/>
  <c r="F41" i="10"/>
  <c r="BF106" i="1" s="1"/>
  <c r="K131" i="10"/>
  <c r="BF131" i="10"/>
  <c r="K136" i="10"/>
  <c r="BF136" i="10" s="1"/>
  <c r="K137" i="10"/>
  <c r="BF137" i="10"/>
  <c r="K143" i="10"/>
  <c r="BF143" i="10" s="1"/>
  <c r="K145" i="10"/>
  <c r="BF145" i="10"/>
  <c r="K127" i="10"/>
  <c r="BF127" i="10" s="1"/>
  <c r="K139" i="10"/>
  <c r="BF139" i="10"/>
  <c r="K142" i="10"/>
  <c r="BF142" i="10" s="1"/>
  <c r="F39" i="11"/>
  <c r="BD107" i="1" s="1"/>
  <c r="K37" i="11"/>
  <c r="AX107" i="1" s="1"/>
  <c r="F40" i="11"/>
  <c r="BE107" i="1" s="1"/>
  <c r="K133" i="11"/>
  <c r="BF133" i="11" s="1"/>
  <c r="BK135" i="11"/>
  <c r="K138" i="11"/>
  <c r="BF138" i="11" s="1"/>
  <c r="K131" i="11"/>
  <c r="BF131" i="11"/>
  <c r="K145" i="11"/>
  <c r="BF145" i="11" s="1"/>
  <c r="K37" i="12"/>
  <c r="AX108" i="1" s="1"/>
  <c r="F39" i="12"/>
  <c r="BD108" i="1" s="1"/>
  <c r="BK125" i="12"/>
  <c r="BK124" i="12" s="1"/>
  <c r="K124" i="12" s="1"/>
  <c r="K100" i="12" s="1"/>
  <c r="K127" i="12"/>
  <c r="BF127" i="12" s="1"/>
  <c r="BK126" i="13"/>
  <c r="BK125" i="13" s="1"/>
  <c r="K125" i="13" s="1"/>
  <c r="K100" i="13" s="1"/>
  <c r="K128" i="13"/>
  <c r="BF128" i="13" s="1"/>
  <c r="F40" i="13"/>
  <c r="BE109" i="1" s="1"/>
  <c r="F41" i="13"/>
  <c r="BF109" i="1" s="1"/>
  <c r="BK130" i="13"/>
  <c r="BK129" i="13"/>
  <c r="K129" i="13" s="1"/>
  <c r="K101" i="13" s="1"/>
  <c r="K37" i="2"/>
  <c r="AX96" i="1" s="1"/>
  <c r="K129" i="2"/>
  <c r="BF129" i="2" s="1"/>
  <c r="BK130" i="2"/>
  <c r="BK131" i="2"/>
  <c r="BK133" i="2"/>
  <c r="BK135" i="2"/>
  <c r="K137" i="2"/>
  <c r="BF137" i="2"/>
  <c r="K139" i="2"/>
  <c r="BF139" i="2" s="1"/>
  <c r="K141" i="2"/>
  <c r="BF141" i="2" s="1"/>
  <c r="K143" i="2"/>
  <c r="BF143" i="2" s="1"/>
  <c r="K145" i="2"/>
  <c r="BF145" i="2"/>
  <c r="K147" i="2"/>
  <c r="BF147" i="2"/>
  <c r="K149" i="2"/>
  <c r="BF149" i="2"/>
  <c r="BK151" i="2"/>
  <c r="BK154" i="2"/>
  <c r="K157" i="2"/>
  <c r="BF157" i="2"/>
  <c r="K161" i="2"/>
  <c r="BF161" i="2"/>
  <c r="BK165" i="2"/>
  <c r="BK171" i="2"/>
  <c r="K176" i="2"/>
  <c r="BF176" i="2" s="1"/>
  <c r="BK178" i="2"/>
  <c r="K180" i="2"/>
  <c r="BF180" i="2" s="1"/>
  <c r="BK184" i="2"/>
  <c r="K185" i="2"/>
  <c r="BF185" i="2"/>
  <c r="K191" i="2"/>
  <c r="BF191" i="2"/>
  <c r="K155" i="2"/>
  <c r="BF155" i="2"/>
  <c r="K160" i="2"/>
  <c r="BF160" i="2" s="1"/>
  <c r="K168" i="2"/>
  <c r="BF168" i="2"/>
  <c r="K170" i="2"/>
  <c r="BF170" i="2"/>
  <c r="K186" i="2"/>
  <c r="BF186" i="2" s="1"/>
  <c r="K188" i="2"/>
  <c r="BF188" i="2" s="1"/>
  <c r="F41" i="2"/>
  <c r="BF96" i="1" s="1"/>
  <c r="K37" i="3"/>
  <c r="AX97" i="1" s="1"/>
  <c r="K139" i="3"/>
  <c r="BF139" i="3" s="1"/>
  <c r="K143" i="3"/>
  <c r="BF143" i="3" s="1"/>
  <c r="F40" i="3"/>
  <c r="BE97" i="1" s="1"/>
  <c r="F41" i="3"/>
  <c r="BF97" i="1" s="1"/>
  <c r="BK133" i="3"/>
  <c r="K136" i="3"/>
  <c r="BF136" i="3" s="1"/>
  <c r="BK142" i="3"/>
  <c r="F41" i="4"/>
  <c r="BF98" i="1" s="1"/>
  <c r="BK166" i="4"/>
  <c r="BK172" i="4"/>
  <c r="BK180" i="4"/>
  <c r="BK186" i="4"/>
  <c r="K192" i="4"/>
  <c r="BF192" i="4"/>
  <c r="F40" i="5"/>
  <c r="BE100" i="1" s="1"/>
  <c r="BE99" i="1" s="1"/>
  <c r="BA99" i="1" s="1"/>
  <c r="K37" i="5"/>
  <c r="AX100" i="1" s="1"/>
  <c r="F41" i="5"/>
  <c r="BF100" i="1" s="1"/>
  <c r="BF99" i="1" s="1"/>
  <c r="F35" i="6"/>
  <c r="BB101" i="1" s="1"/>
  <c r="BK127" i="6"/>
  <c r="BK132" i="6"/>
  <c r="K135" i="6"/>
  <c r="BF135" i="6" s="1"/>
  <c r="K145" i="6"/>
  <c r="BF145" i="6" s="1"/>
  <c r="BK149" i="6"/>
  <c r="BK161" i="6"/>
  <c r="K163" i="6"/>
  <c r="BF163" i="6" s="1"/>
  <c r="K130" i="6"/>
  <c r="BF130" i="6" s="1"/>
  <c r="F38" i="6"/>
  <c r="BE101" i="1" s="1"/>
  <c r="K128" i="6"/>
  <c r="BF128" i="6" s="1"/>
  <c r="K131" i="6"/>
  <c r="BF131" i="6"/>
  <c r="K133" i="6"/>
  <c r="BF133" i="6" s="1"/>
  <c r="BK137" i="6"/>
  <c r="K139" i="6"/>
  <c r="BF139" i="6"/>
  <c r="K144" i="6"/>
  <c r="BF144" i="6" s="1"/>
  <c r="K148" i="6"/>
  <c r="BF148" i="6" s="1"/>
  <c r="K152" i="6"/>
  <c r="BF152" i="6" s="1"/>
  <c r="K162" i="6"/>
  <c r="BF162" i="6" s="1"/>
  <c r="BK164" i="6"/>
  <c r="K141" i="6"/>
  <c r="BF141" i="6" s="1"/>
  <c r="K166" i="6"/>
  <c r="BF166" i="6" s="1"/>
  <c r="F38" i="7"/>
  <c r="BE102" i="1" s="1"/>
  <c r="K131" i="7"/>
  <c r="BF131" i="7" s="1"/>
  <c r="K133" i="7"/>
  <c r="BF133" i="7" s="1"/>
  <c r="K142" i="7"/>
  <c r="BF142" i="7" s="1"/>
  <c r="K145" i="7"/>
  <c r="BF145" i="7" s="1"/>
  <c r="K150" i="7"/>
  <c r="BF150" i="7" s="1"/>
  <c r="K154" i="7"/>
  <c r="BF154" i="7"/>
  <c r="K157" i="7"/>
  <c r="BF157" i="7" s="1"/>
  <c r="K163" i="7"/>
  <c r="BF163" i="7"/>
  <c r="K170" i="7"/>
  <c r="BF170" i="7" s="1"/>
  <c r="F37" i="7"/>
  <c r="BD102" i="1" s="1"/>
  <c r="K130" i="7"/>
  <c r="BF130" i="7" s="1"/>
  <c r="BK132" i="7"/>
  <c r="BK134" i="7"/>
  <c r="BK135" i="7"/>
  <c r="K143" i="7"/>
  <c r="BF143" i="7"/>
  <c r="K149" i="7"/>
  <c r="BF149" i="7"/>
  <c r="K153" i="7"/>
  <c r="BF153" i="7"/>
  <c r="K160" i="7"/>
  <c r="BF160" i="7"/>
  <c r="K165" i="7"/>
  <c r="BF165" i="7" s="1"/>
  <c r="F37" i="8"/>
  <c r="BB104" i="1" s="1"/>
  <c r="F40" i="8"/>
  <c r="BE104" i="1" s="1"/>
  <c r="F41" i="8"/>
  <c r="BF104" i="1"/>
  <c r="BK125" i="8"/>
  <c r="BK124" i="8"/>
  <c r="K124" i="8" s="1"/>
  <c r="K100" i="8" s="1"/>
  <c r="K128" i="8"/>
  <c r="BF128" i="8" s="1"/>
  <c r="K37" i="9"/>
  <c r="AX105" i="1" s="1"/>
  <c r="F39" i="9"/>
  <c r="BD105" i="1" s="1"/>
  <c r="K125" i="9"/>
  <c r="BF125" i="9" s="1"/>
  <c r="K126" i="9"/>
  <c r="BF126" i="9"/>
  <c r="BK128" i="9"/>
  <c r="K131" i="9"/>
  <c r="BF131" i="9" s="1"/>
  <c r="K132" i="9"/>
  <c r="BF132" i="9" s="1"/>
  <c r="K136" i="9"/>
  <c r="BF136" i="9" s="1"/>
  <c r="BK137" i="9"/>
  <c r="K139" i="9"/>
  <c r="BF139" i="9"/>
  <c r="K141" i="9"/>
  <c r="BF141" i="9"/>
  <c r="K129" i="9"/>
  <c r="BF129" i="9"/>
  <c r="K143" i="9"/>
  <c r="BF143" i="9" s="1"/>
  <c r="F37" i="10"/>
  <c r="BB106" i="1"/>
  <c r="F40" i="10"/>
  <c r="BE106" i="1" s="1"/>
  <c r="BK128" i="10"/>
  <c r="K129" i="10"/>
  <c r="BF129" i="10" s="1"/>
  <c r="K130" i="10"/>
  <c r="BF130" i="10"/>
  <c r="K132" i="10"/>
  <c r="BF132" i="10" s="1"/>
  <c r="K134" i="10"/>
  <c r="BF134" i="10" s="1"/>
  <c r="BK138" i="10"/>
  <c r="K144" i="10"/>
  <c r="BF144" i="10" s="1"/>
  <c r="BK147" i="10"/>
  <c r="BK146" i="10" s="1"/>
  <c r="K146" i="10" s="1"/>
  <c r="K102" i="10" s="1"/>
  <c r="K133" i="10"/>
  <c r="BF133" i="10"/>
  <c r="K135" i="10"/>
  <c r="BF135" i="10" s="1"/>
  <c r="K140" i="10"/>
  <c r="BF140" i="10" s="1"/>
  <c r="F37" i="11"/>
  <c r="BB107" i="1" s="1"/>
  <c r="F41" i="11"/>
  <c r="BF107" i="1" s="1"/>
  <c r="K128" i="11"/>
  <c r="BF128" i="11" s="1"/>
  <c r="BK129" i="11"/>
  <c r="BK127" i="11" s="1"/>
  <c r="K127" i="11" s="1"/>
  <c r="K100" i="11" s="1"/>
  <c r="BK132" i="11"/>
  <c r="K134" i="11"/>
  <c r="BF134" i="11"/>
  <c r="K137" i="11"/>
  <c r="BF137" i="11" s="1"/>
  <c r="K142" i="11"/>
  <c r="BF142" i="11" s="1"/>
  <c r="K143" i="11"/>
  <c r="BF143" i="11"/>
  <c r="BK144" i="11"/>
  <c r="BK141" i="11" s="1"/>
  <c r="K141" i="11" s="1"/>
  <c r="K103" i="11" s="1"/>
  <c r="K136" i="11"/>
  <c r="BF136" i="11" s="1"/>
  <c r="F40" i="12"/>
  <c r="BE108" i="1" s="1"/>
  <c r="F37" i="12"/>
  <c r="BB108" i="1" s="1"/>
  <c r="F41" i="12"/>
  <c r="BF108" i="1" s="1"/>
  <c r="K126" i="12"/>
  <c r="BF126" i="12"/>
  <c r="F37" i="13"/>
  <c r="BB109" i="1" s="1"/>
  <c r="F39" i="13"/>
  <c r="BD109" i="1" s="1"/>
  <c r="K37" i="13"/>
  <c r="AX109" i="1" s="1"/>
  <c r="K127" i="13"/>
  <c r="BF127" i="13"/>
  <c r="BK126" i="10" l="1"/>
  <c r="K126" i="10" s="1"/>
  <c r="K100" i="10" s="1"/>
  <c r="R178" i="4"/>
  <c r="J104" i="4" s="1"/>
  <c r="R124" i="13"/>
  <c r="R123" i="13" s="1"/>
  <c r="J98" i="13" s="1"/>
  <c r="K33" i="13" s="1"/>
  <c r="AT109" i="1" s="1"/>
  <c r="Q124" i="13"/>
  <c r="Q123" i="13"/>
  <c r="I98" i="13" s="1"/>
  <c r="K32" i="13" s="1"/>
  <c r="AS109" i="1" s="1"/>
  <c r="R125" i="11"/>
  <c r="J98" i="11" s="1"/>
  <c r="K33" i="11" s="1"/>
  <c r="AT107" i="1" s="1"/>
  <c r="T126" i="11"/>
  <c r="T125" i="11"/>
  <c r="AW107" i="1" s="1"/>
  <c r="R125" i="10"/>
  <c r="R124" i="10" s="1"/>
  <c r="J98" i="10" s="1"/>
  <c r="K33" i="10" s="1"/>
  <c r="AT106" i="1" s="1"/>
  <c r="T125" i="10"/>
  <c r="T124" i="10"/>
  <c r="AW106" i="1" s="1"/>
  <c r="R127" i="7"/>
  <c r="J97" i="7" s="1"/>
  <c r="T127" i="7"/>
  <c r="T126" i="7" s="1"/>
  <c r="AW102" i="1" s="1"/>
  <c r="V125" i="6"/>
  <c r="V124" i="6" s="1"/>
  <c r="X129" i="4"/>
  <c r="X128" i="4"/>
  <c r="V126" i="3"/>
  <c r="V125" i="3"/>
  <c r="X127" i="2"/>
  <c r="X126" i="2" s="1"/>
  <c r="V126" i="11"/>
  <c r="V125" i="11"/>
  <c r="Q125" i="10"/>
  <c r="Q124" i="10" s="1"/>
  <c r="I98" i="10" s="1"/>
  <c r="K32" i="10" s="1"/>
  <c r="AS106" i="1" s="1"/>
  <c r="V127" i="7"/>
  <c r="V126" i="7"/>
  <c r="R125" i="6"/>
  <c r="X125" i="6"/>
  <c r="X124" i="6" s="1"/>
  <c r="T125" i="6"/>
  <c r="T124" i="6" s="1"/>
  <c r="AW101" i="1" s="1"/>
  <c r="V178" i="4"/>
  <c r="Q129" i="4"/>
  <c r="X126" i="3"/>
  <c r="X125" i="3" s="1"/>
  <c r="T126" i="3"/>
  <c r="T125" i="3" s="1"/>
  <c r="AW97" i="1" s="1"/>
  <c r="Q127" i="2"/>
  <c r="Q126" i="2" s="1"/>
  <c r="I98" i="2" s="1"/>
  <c r="K32" i="2" s="1"/>
  <c r="AS96" i="1" s="1"/>
  <c r="X126" i="11"/>
  <c r="X125" i="11" s="1"/>
  <c r="X125" i="10"/>
  <c r="X124" i="10" s="1"/>
  <c r="X127" i="7"/>
  <c r="X126" i="7"/>
  <c r="Q125" i="6"/>
  <c r="I97" i="6" s="1"/>
  <c r="T178" i="4"/>
  <c r="R129" i="4"/>
  <c r="R128" i="4" s="1"/>
  <c r="J98" i="4" s="1"/>
  <c r="K33" i="4" s="1"/>
  <c r="AT98" i="1" s="1"/>
  <c r="T129" i="4"/>
  <c r="T128" i="4" s="1"/>
  <c r="AW98" i="1" s="1"/>
  <c r="R127" i="2"/>
  <c r="R126" i="2" s="1"/>
  <c r="J98" i="2" s="1"/>
  <c r="K33" i="2" s="1"/>
  <c r="AT96" i="1" s="1"/>
  <c r="T127" i="2"/>
  <c r="T126" i="2" s="1"/>
  <c r="AW96" i="1" s="1"/>
  <c r="Q126" i="11"/>
  <c r="Q125" i="11" s="1"/>
  <c r="I98" i="11" s="1"/>
  <c r="K32" i="11" s="1"/>
  <c r="AS107" i="1" s="1"/>
  <c r="V125" i="10"/>
  <c r="V124" i="10" s="1"/>
  <c r="Q127" i="7"/>
  <c r="Q126" i="7" s="1"/>
  <c r="I96" i="7" s="1"/>
  <c r="K30" i="7" s="1"/>
  <c r="AS102" i="1" s="1"/>
  <c r="Q178" i="4"/>
  <c r="I104" i="4" s="1"/>
  <c r="V129" i="4"/>
  <c r="V128" i="4"/>
  <c r="V127" i="2"/>
  <c r="V126" i="2"/>
  <c r="J103" i="3"/>
  <c r="Q126" i="3"/>
  <c r="I99" i="3" s="1"/>
  <c r="R126" i="3"/>
  <c r="R125" i="3" s="1"/>
  <c r="J98" i="3" s="1"/>
  <c r="K33" i="3" s="1"/>
  <c r="AT97" i="1" s="1"/>
  <c r="J100" i="4"/>
  <c r="I105" i="4"/>
  <c r="I99" i="5"/>
  <c r="I100" i="5"/>
  <c r="R122" i="5"/>
  <c r="J98" i="5"/>
  <c r="K33" i="5" s="1"/>
  <c r="AT100" i="1" s="1"/>
  <c r="AT99" i="1" s="1"/>
  <c r="J98" i="6"/>
  <c r="I104" i="6"/>
  <c r="R158" i="6"/>
  <c r="J103" i="6"/>
  <c r="I98" i="7"/>
  <c r="J98" i="7"/>
  <c r="J106" i="7"/>
  <c r="BK166" i="7"/>
  <c r="K166" i="7" s="1"/>
  <c r="K105" i="7" s="1"/>
  <c r="I99" i="8"/>
  <c r="R123" i="8"/>
  <c r="J99" i="8" s="1"/>
  <c r="Q123" i="9"/>
  <c r="Q122" i="9" s="1"/>
  <c r="I98" i="9" s="1"/>
  <c r="K32" i="9" s="1"/>
  <c r="AS105" i="1" s="1"/>
  <c r="R123" i="9"/>
  <c r="R122" i="9" s="1"/>
  <c r="J98" i="9" s="1"/>
  <c r="K33" i="9" s="1"/>
  <c r="AT105" i="1" s="1"/>
  <c r="J100" i="10"/>
  <c r="BK125" i="10"/>
  <c r="K125" i="10" s="1"/>
  <c r="K99" i="10" s="1"/>
  <c r="J99" i="11"/>
  <c r="I100" i="11"/>
  <c r="J103" i="11"/>
  <c r="BK140" i="11"/>
  <c r="K140" i="11"/>
  <c r="K102" i="11" s="1"/>
  <c r="J99" i="12"/>
  <c r="J100" i="12"/>
  <c r="Q122" i="12"/>
  <c r="I98" i="12" s="1"/>
  <c r="K32" i="12" s="1"/>
  <c r="AS108" i="1" s="1"/>
  <c r="BK123" i="12"/>
  <c r="K123" i="12" s="1"/>
  <c r="K99" i="12" s="1"/>
  <c r="I100" i="13"/>
  <c r="I100" i="2"/>
  <c r="J100" i="2"/>
  <c r="I103" i="3"/>
  <c r="I100" i="4"/>
  <c r="J105" i="4"/>
  <c r="J100" i="5"/>
  <c r="BK123" i="5"/>
  <c r="K123" i="5" s="1"/>
  <c r="K99" i="5" s="1"/>
  <c r="I98" i="6"/>
  <c r="I106" i="7"/>
  <c r="I100" i="8"/>
  <c r="BK123" i="8"/>
  <c r="K123" i="8" s="1"/>
  <c r="K99" i="8" s="1"/>
  <c r="I100" i="10"/>
  <c r="J100" i="11"/>
  <c r="I103" i="11"/>
  <c r="I100" i="12"/>
  <c r="J100" i="13"/>
  <c r="BK124" i="13"/>
  <c r="K124" i="13" s="1"/>
  <c r="K99" i="13" s="1"/>
  <c r="BK128" i="2"/>
  <c r="K128" i="2" s="1"/>
  <c r="K100" i="2" s="1"/>
  <c r="BK163" i="2"/>
  <c r="K163" i="2" s="1"/>
  <c r="K101" i="2" s="1"/>
  <c r="BK175" i="2"/>
  <c r="K175" i="2" s="1"/>
  <c r="K103" i="2" s="1"/>
  <c r="BK181" i="2"/>
  <c r="K181" i="2" s="1"/>
  <c r="K104" i="2" s="1"/>
  <c r="BK138" i="3"/>
  <c r="K138" i="3" s="1"/>
  <c r="K103" i="3" s="1"/>
  <c r="BK130" i="4"/>
  <c r="K130" i="4" s="1"/>
  <c r="K100" i="4" s="1"/>
  <c r="BK146" i="4"/>
  <c r="K146" i="4" s="1"/>
  <c r="K101" i="4" s="1"/>
  <c r="BK159" i="4"/>
  <c r="K159" i="4" s="1"/>
  <c r="K103" i="4" s="1"/>
  <c r="BK179" i="4"/>
  <c r="K179" i="4" s="1"/>
  <c r="K105" i="4" s="1"/>
  <c r="BK188" i="4"/>
  <c r="K188" i="4" s="1"/>
  <c r="K106" i="4" s="1"/>
  <c r="BK128" i="7"/>
  <c r="K128" i="7" s="1"/>
  <c r="K98" i="7" s="1"/>
  <c r="BK130" i="11"/>
  <c r="K130" i="11" s="1"/>
  <c r="K101" i="11" s="1"/>
  <c r="BK131" i="3"/>
  <c r="K131" i="3" s="1"/>
  <c r="K101" i="3" s="1"/>
  <c r="BK156" i="4"/>
  <c r="K156" i="4" s="1"/>
  <c r="K102" i="4" s="1"/>
  <c r="BK126" i="6"/>
  <c r="K126" i="6" s="1"/>
  <c r="K98" i="6" s="1"/>
  <c r="BK136" i="6"/>
  <c r="K136" i="6" s="1"/>
  <c r="K99" i="6" s="1"/>
  <c r="BK142" i="6"/>
  <c r="K142" i="6" s="1"/>
  <c r="K101" i="6" s="1"/>
  <c r="BK159" i="6"/>
  <c r="K159" i="6" s="1"/>
  <c r="K104" i="6" s="1"/>
  <c r="BK124" i="9"/>
  <c r="K124" i="9" s="1"/>
  <c r="K100" i="9" s="1"/>
  <c r="K38" i="2"/>
  <c r="AY96" i="1" s="1"/>
  <c r="AV96" i="1" s="1"/>
  <c r="F38" i="3"/>
  <c r="BC97" i="1" s="1"/>
  <c r="BD95" i="1"/>
  <c r="AZ95" i="1" s="1"/>
  <c r="K38" i="4"/>
  <c r="AY98" i="1" s="1"/>
  <c r="AV98" i="1" s="1"/>
  <c r="BB95" i="1"/>
  <c r="AX95" i="1" s="1"/>
  <c r="F38" i="5"/>
  <c r="BC100" i="1" s="1"/>
  <c r="BC99" i="1" s="1"/>
  <c r="AY99" i="1" s="1"/>
  <c r="AV99" i="1" s="1"/>
  <c r="F36" i="6"/>
  <c r="BC101" i="1" s="1"/>
  <c r="K36" i="7"/>
  <c r="AY102" i="1" s="1"/>
  <c r="AV102" i="1" s="1"/>
  <c r="F38" i="8"/>
  <c r="BC104" i="1"/>
  <c r="F38" i="9"/>
  <c r="BC105" i="1" s="1"/>
  <c r="K38" i="10"/>
  <c r="AY106" i="1" s="1"/>
  <c r="AV106" i="1" s="1"/>
  <c r="K38" i="11"/>
  <c r="AY107" i="1" s="1"/>
  <c r="AV107" i="1" s="1"/>
  <c r="F38" i="12"/>
  <c r="BC108" i="1"/>
  <c r="BF103" i="1"/>
  <c r="BB103" i="1"/>
  <c r="AX103" i="1" s="1"/>
  <c r="BE103" i="1"/>
  <c r="BA103" i="1" s="1"/>
  <c r="F38" i="2"/>
  <c r="BC96" i="1" s="1"/>
  <c r="K38" i="3"/>
  <c r="AY97" i="1" s="1"/>
  <c r="AV97" i="1" s="1"/>
  <c r="F38" i="4"/>
  <c r="BC98" i="1" s="1"/>
  <c r="BE95" i="1"/>
  <c r="BA95" i="1" s="1"/>
  <c r="BF95" i="1"/>
  <c r="AV100" i="1"/>
  <c r="K36" i="6"/>
  <c r="AY101" i="1" s="1"/>
  <c r="AV101" i="1" s="1"/>
  <c r="F36" i="7"/>
  <c r="BC102" i="1" s="1"/>
  <c r="K38" i="8"/>
  <c r="AY104" i="1" s="1"/>
  <c r="AV104" i="1" s="1"/>
  <c r="K38" i="9"/>
  <c r="AY105" i="1" s="1"/>
  <c r="AV105" i="1" s="1"/>
  <c r="F38" i="10"/>
  <c r="BC106" i="1" s="1"/>
  <c r="F38" i="11"/>
  <c r="BC107" i="1" s="1"/>
  <c r="K38" i="12"/>
  <c r="AY108" i="1" s="1"/>
  <c r="AV108" i="1" s="1"/>
  <c r="F38" i="13"/>
  <c r="BC109" i="1" s="1"/>
  <c r="K38" i="13"/>
  <c r="AY109" i="1" s="1"/>
  <c r="AV109" i="1" s="1"/>
  <c r="BD103" i="1"/>
  <c r="AZ103" i="1" s="1"/>
  <c r="Q128" i="4" l="1"/>
  <c r="I98" i="4" s="1"/>
  <c r="K32" i="4" s="1"/>
  <c r="AS98" i="1" s="1"/>
  <c r="R124" i="6"/>
  <c r="J96" i="6" s="1"/>
  <c r="K31" i="6" s="1"/>
  <c r="AT101" i="1" s="1"/>
  <c r="BK126" i="3"/>
  <c r="K126" i="3" s="1"/>
  <c r="K99" i="3" s="1"/>
  <c r="BK126" i="11"/>
  <c r="K126" i="11" s="1"/>
  <c r="K99" i="11" s="1"/>
  <c r="I99" i="2"/>
  <c r="J99" i="3"/>
  <c r="Q125" i="3"/>
  <c r="I98" i="3" s="1"/>
  <c r="K32" i="3" s="1"/>
  <c r="AS97" i="1" s="1"/>
  <c r="J99" i="4"/>
  <c r="BK178" i="4"/>
  <c r="K178" i="4" s="1"/>
  <c r="K104" i="4" s="1"/>
  <c r="J97" i="6"/>
  <c r="Q124" i="6"/>
  <c r="I96" i="6" s="1"/>
  <c r="K30" i="6" s="1"/>
  <c r="AS101" i="1" s="1"/>
  <c r="BK125" i="6"/>
  <c r="K125" i="6" s="1"/>
  <c r="K97" i="6" s="1"/>
  <c r="I97" i="7"/>
  <c r="R126" i="7"/>
  <c r="J96" i="7" s="1"/>
  <c r="K31" i="7" s="1"/>
  <c r="AT102" i="1" s="1"/>
  <c r="R122" i="8"/>
  <c r="J98" i="8"/>
  <c r="K33" i="8" s="1"/>
  <c r="AT104" i="1" s="1"/>
  <c r="AT103" i="1" s="1"/>
  <c r="I99" i="9"/>
  <c r="BK123" i="9"/>
  <c r="K123" i="9"/>
  <c r="K99" i="9" s="1"/>
  <c r="J99" i="10"/>
  <c r="BK124" i="10"/>
  <c r="K124" i="10" s="1"/>
  <c r="K98" i="10" s="1"/>
  <c r="I99" i="11"/>
  <c r="J99" i="13"/>
  <c r="J99" i="2"/>
  <c r="BK127" i="2"/>
  <c r="K127" i="2" s="1"/>
  <c r="K99" i="2" s="1"/>
  <c r="BK137" i="3"/>
  <c r="K137" i="3" s="1"/>
  <c r="K102" i="3" s="1"/>
  <c r="I99" i="4"/>
  <c r="BK129" i="4"/>
  <c r="K129" i="4" s="1"/>
  <c r="K99" i="4" s="1"/>
  <c r="BK122" i="5"/>
  <c r="K122" i="5" s="1"/>
  <c r="K34" i="5" s="1"/>
  <c r="AG100" i="1" s="1"/>
  <c r="AG99" i="1" s="1"/>
  <c r="BK158" i="6"/>
  <c r="K158" i="6" s="1"/>
  <c r="K103" i="6" s="1"/>
  <c r="BK127" i="7"/>
  <c r="K127" i="7" s="1"/>
  <c r="K97" i="7" s="1"/>
  <c r="BK122" i="8"/>
  <c r="K122" i="8" s="1"/>
  <c r="K98" i="8" s="1"/>
  <c r="J99" i="9"/>
  <c r="I99" i="10"/>
  <c r="BK122" i="12"/>
  <c r="K122" i="12" s="1"/>
  <c r="K98" i="12" s="1"/>
  <c r="I99" i="13"/>
  <c r="BK123" i="13"/>
  <c r="K123" i="13" s="1"/>
  <c r="K98" i="13" s="1"/>
  <c r="BC95" i="1"/>
  <c r="AY95" i="1" s="1"/>
  <c r="AV95" i="1" s="1"/>
  <c r="BD94" i="1"/>
  <c r="W31" i="1" s="1"/>
  <c r="BC103" i="1"/>
  <c r="AY103" i="1" s="1"/>
  <c r="AV103" i="1" s="1"/>
  <c r="AS103" i="1"/>
  <c r="AW103" i="1"/>
  <c r="AT95" i="1"/>
  <c r="AW95" i="1"/>
  <c r="BE94" i="1"/>
  <c r="W32" i="1" s="1"/>
  <c r="BB94" i="1"/>
  <c r="W29" i="1" s="1"/>
  <c r="BF94" i="1"/>
  <c r="W33" i="1" s="1"/>
  <c r="AT94" i="1" l="1"/>
  <c r="AW94" i="1"/>
  <c r="BK126" i="2"/>
  <c r="K126" i="2" s="1"/>
  <c r="K98" i="2" s="1"/>
  <c r="BK125" i="3"/>
  <c r="K125" i="3" s="1"/>
  <c r="K98" i="3" s="1"/>
  <c r="BK128" i="4"/>
  <c r="K128" i="4" s="1"/>
  <c r="K98" i="4" s="1"/>
  <c r="BK124" i="6"/>
  <c r="K124" i="6" s="1"/>
  <c r="K96" i="6" s="1"/>
  <c r="K43" i="5"/>
  <c r="K98" i="5"/>
  <c r="BK126" i="7"/>
  <c r="K126" i="7" s="1"/>
  <c r="K32" i="7" s="1"/>
  <c r="AG102" i="1" s="1"/>
  <c r="BK122" i="9"/>
  <c r="K122" i="9" s="1"/>
  <c r="K34" i="9" s="1"/>
  <c r="AG105" i="1" s="1"/>
  <c r="BK125" i="11"/>
  <c r="K125" i="11" s="1"/>
  <c r="K98" i="11" s="1"/>
  <c r="AN99" i="1"/>
  <c r="AN100" i="1"/>
  <c r="AS95" i="1"/>
  <c r="AS94" i="1" s="1"/>
  <c r="AZ94" i="1"/>
  <c r="K34" i="8"/>
  <c r="AG104" i="1" s="1"/>
  <c r="K34" i="12"/>
  <c r="AG108" i="1" s="1"/>
  <c r="K34" i="13"/>
  <c r="AG109" i="1" s="1"/>
  <c r="K34" i="10"/>
  <c r="AG106" i="1" s="1"/>
  <c r="AX94" i="1"/>
  <c r="AK29" i="1" s="1"/>
  <c r="BA94" i="1"/>
  <c r="BC94" i="1"/>
  <c r="W30" i="1" s="1"/>
  <c r="K41" i="7" l="1"/>
  <c r="K98" i="9"/>
  <c r="K43" i="13"/>
  <c r="K43" i="12"/>
  <c r="K43" i="8"/>
  <c r="K43" i="9"/>
  <c r="K43" i="10"/>
  <c r="K96" i="7"/>
  <c r="AN102" i="1"/>
  <c r="AN106" i="1"/>
  <c r="AN104" i="1"/>
  <c r="AN105" i="1"/>
  <c r="AN108" i="1"/>
  <c r="AN109" i="1"/>
  <c r="K34" i="4"/>
  <c r="AG98" i="1" s="1"/>
  <c r="K34" i="2"/>
  <c r="AG96" i="1" s="1"/>
  <c r="K34" i="11"/>
  <c r="AG107" i="1" s="1"/>
  <c r="AG103" i="1" s="1"/>
  <c r="K32" i="6"/>
  <c r="AG101" i="1" s="1"/>
  <c r="K34" i="3"/>
  <c r="AG97" i="1" s="1"/>
  <c r="AY94" i="1"/>
  <c r="AK30" i="1" s="1"/>
  <c r="K41" i="6" l="1"/>
  <c r="K43" i="4"/>
  <c r="K43" i="11"/>
  <c r="K43" i="3"/>
  <c r="K43" i="2"/>
  <c r="AN96" i="1"/>
  <c r="AN98" i="1"/>
  <c r="AN107" i="1"/>
  <c r="AN97" i="1"/>
  <c r="AN101" i="1"/>
  <c r="AN103" i="1"/>
  <c r="AG95" i="1"/>
  <c r="AG94" i="1" s="1"/>
  <c r="AK26" i="1" s="1"/>
  <c r="AV94" i="1"/>
  <c r="AN94" i="1" l="1"/>
  <c r="AN95" i="1"/>
  <c r="AK35" i="1"/>
</calcChain>
</file>

<file path=xl/sharedStrings.xml><?xml version="1.0" encoding="utf-8"?>
<sst xmlns="http://schemas.openxmlformats.org/spreadsheetml/2006/main" count="5581" uniqueCount="797">
  <si>
    <t>Export Komplet</t>
  </si>
  <si>
    <t/>
  </si>
  <si>
    <t>2.0</t>
  </si>
  <si>
    <t>False</t>
  </si>
  <si>
    <t>True</t>
  </si>
  <si>
    <t>{b28277ae-2d43-4dc5-a1a8-c9d2287c4c50}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</si>
  <si>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</si>
  <si>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</si>
  <si>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</si>
  <si>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</si>
  <si>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</si>
  <si>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</si>
  <si>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</si>
  <si>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21-12-01</t>
  </si>
  <si>
    <t>Stavba:</t>
  </si>
  <si>
    <t>ROZVOJ CESTOVNÉHO RUCHU V OKOLÍ RÁKOCZIHO KAŠTIEĽA V BORŠI</t>
  </si>
  <si>
    <t>JKSO:</t>
  </si>
  <si>
    <t>KS:</t>
  </si>
  <si>
    <t>Miesto:</t>
  </si>
  <si>
    <t>Borša</t>
  </si>
  <si>
    <t>Dátum:</t>
  </si>
  <si>
    <t>Objednávateľ:</t>
  </si>
  <si>
    <t>IČO:</t>
  </si>
  <si>
    <t>II. Rákoczi Ferenc, n.o.</t>
  </si>
  <si>
    <t>IČ DPH:</t>
  </si>
  <si>
    <t>Zhotoviteľ:</t>
  </si>
  <si>
    <t xml:space="preserve"> </t>
  </si>
  <si>
    <t>Projektant:</t>
  </si>
  <si>
    <t xml:space="preserve">Arch + crafts 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</si>
  <si>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</si>
  <si>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</si>
  <si>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</si>
  <si>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</si>
  <si>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</si>
  <si>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</si>
  <si>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</si>
  <si>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</si>
  <si>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</si>
  <si>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</si>
  <si>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</si>
  <si>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</si>
  <si>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</si>
  <si>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</si>
  <si>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</si>
  <si>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</si>
  <si>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</si>
  <si>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</si>
  <si>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</si>
  <si>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</si>
  <si>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</si>
  <si>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</si>
  <si>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</si>
  <si>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</si>
  <si>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</si>
  <si>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</si>
  <si>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</si>
  <si>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</si>
  <si>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</si>
  <si>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</si>
  <si>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</si>
  <si>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</si>
  <si>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</si>
  <si>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</si>
  <si>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</si>
  <si>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</si>
  <si>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</si>
  <si>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</si>
  <si>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</si>
  <si>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</si>
  <si>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</si>
  <si>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</si>
  <si>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</si>
  <si>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</si>
  <si>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</si>
  <si>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</si>
  <si>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</si>
  <si>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</si>
  <si>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01</t>
  </si>
  <si>
    <t>S 01 - Krajinársky realizačný projekt</t>
  </si>
  <si>
    <t>STA</t>
  </si>
  <si>
    <t>1</t>
  </si>
  <si>
    <t>{298e6592-8ffc-4b90-9db8-2819f7033346}</t>
  </si>
  <si>
    <t>/</t>
  </si>
  <si>
    <t>01.1</t>
  </si>
  <si>
    <t>S 01.1 - Práce krajinnej architektúry</t>
  </si>
  <si>
    <t>Časť</t>
  </si>
  <si>
    <t>2</t>
  </si>
  <si>
    <t>{feccbfa1-0a13-48ae-9477-6ee3d5b9d53a}</t>
  </si>
  <si>
    <t>01.2</t>
  </si>
  <si>
    <t>S 01.2 - Vyvýšené náučné chodníky a odpočívadlá</t>
  </si>
  <si>
    <t>{b390eafb-209e-4c59-9b9f-b6089d2356db}</t>
  </si>
  <si>
    <t>01.3</t>
  </si>
  <si>
    <t>S 01.3 - Kuchynská záhrada</t>
  </si>
  <si>
    <t>{2e0231e5-82f8-404f-a5be-3efa8121ec6c}</t>
  </si>
  <si>
    <t>02</t>
  </si>
  <si>
    <t>S 02 - Revitalizácia jazera v Boršanskom lese</t>
  </si>
  <si>
    <t>{e079746a-89c4-4b59-95af-28ac6fe21cd1}</t>
  </si>
  <si>
    <t>02.1</t>
  </si>
  <si>
    <t>S 02.1 - Rehabilitácia jazera</t>
  </si>
  <si>
    <t>{542ed133-91b4-4ab5-ab80-81b53756baee}</t>
  </si>
  <si>
    <t>03</t>
  </si>
  <si>
    <t>S 03 - Výtlakové potrubie</t>
  </si>
  <si>
    <t>{b32770e6-24c1-46fb-9f93-b0642fa48dff}</t>
  </si>
  <si>
    <t>04</t>
  </si>
  <si>
    <t>S 04 - Napájacie gravitačné potrubie</t>
  </si>
  <si>
    <t>{0390a7cc-cb16-444c-9a45-0f7528067ea1}</t>
  </si>
  <si>
    <t>05</t>
  </si>
  <si>
    <t>S 05 - Detské ihrisko</t>
  </si>
  <si>
    <t>{3201d6ea-a36d-4d20-8005-60659bd4c5a9}</t>
  </si>
  <si>
    <t>I</t>
  </si>
  <si>
    <t>I - PRÍPRAVA PLOCHY A BÚRANIE</t>
  </si>
  <si>
    <t>{9f4af084-d78f-430b-a97d-2c4e7dca6c3c}</t>
  </si>
  <si>
    <t>II</t>
  </si>
  <si>
    <t>II - ZEMNÉ PRÁCE</t>
  </si>
  <si>
    <t>{7f77ac3b-f371-4c95-80bb-b027ad51cbb9}</t>
  </si>
  <si>
    <t>III</t>
  </si>
  <si>
    <t>III - ZÁKLADOVÉ A OBKLADAČSKÉ PRÁCE</t>
  </si>
  <si>
    <t>{b16fda2c-ed82-4aa6-a99e-4d99598fc52b}</t>
  </si>
  <si>
    <t>IV</t>
  </si>
  <si>
    <t>IV - HRACIE PRVKY</t>
  </si>
  <si>
    <t>{cfec8ceb-cae0-4514-a066-fedd6c9e683d}</t>
  </si>
  <si>
    <t>V</t>
  </si>
  <si>
    <t>V - ZARIADENIA, PROSTRIEDKY</t>
  </si>
  <si>
    <t>{1794c845-b809-433b-9ee5-8830d3d848c5}</t>
  </si>
  <si>
    <t>VI</t>
  </si>
  <si>
    <t>VI - VÝSADBOVÉ A DOKONČOVACIE PRÁCE</t>
  </si>
  <si>
    <t>{05b430af-d3b1-4a1b-b49e-1d5d6999e6c8}</t>
  </si>
  <si>
    <t>KRYCÍ LIST ROZPOČTU</t>
  </si>
  <si>
    <t>Objekt:</t>
  </si>
  <si>
    <t>01 - S 01 - Krajinársky realizačný projekt</t>
  </si>
  <si>
    <t>Časť:</t>
  </si>
  <si>
    <t>01.1 - S 01.1 - Práce krajinnej architektúry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</si>
  <si>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</si>
  <si>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</si>
  <si>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</si>
  <si>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</si>
  <si>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</si>
  <si>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</si>
  <si>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</si>
  <si>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</si>
  <si>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</si>
  <si>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</si>
  <si>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</si>
  <si>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</si>
  <si>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</si>
  <si>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</si>
  <si>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9 - Ostatné konštrukcie a práce-búranie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</si>
  <si>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</si>
  <si>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</si>
  <si>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</si>
  <si>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</si>
  <si>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</si>
  <si>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</si>
  <si>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</si>
  <si>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</si>
  <si>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</si>
  <si>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</si>
  <si>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</si>
  <si>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</si>
  <si>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</si>
  <si>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</si>
  <si>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</si>
  <si>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</si>
  <si>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</si>
  <si>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</si>
  <si>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</si>
  <si>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</si>
  <si>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</si>
  <si>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Ničenie burín s chemikáliou na ploche hradnej priekopy</t>
  </si>
  <si>
    <t>m2</t>
  </si>
  <si>
    <t>4</t>
  </si>
  <si>
    <t>-1482616534</t>
  </si>
  <si>
    <t>Zbavenie drevinami zarastenej plochy od munície</t>
  </si>
  <si>
    <t>1118404283</t>
  </si>
  <si>
    <t>3</t>
  </si>
  <si>
    <t>Odstránenie lesného podrastu a stromov priemeru do 8cm, naloženie zelen.odpadu a odvoz do 500 m na depóniu</t>
  </si>
  <si>
    <t>-1708734438</t>
  </si>
  <si>
    <t>Čistenie lesa od odpadov, uloženie zozbieranáho odpadu a odvoz do 500 do depónie</t>
  </si>
  <si>
    <t>2130991081</t>
  </si>
  <si>
    <t>5</t>
  </si>
  <si>
    <t>Ošetrenie listnatých stromov s priemerom kmeňa 20-40 cm, naloženie zeleného odpadu, prenášanie do 200 m, uloženie na depóniu</t>
  </si>
  <si>
    <t>ks</t>
  </si>
  <si>
    <t>-1504170651</t>
  </si>
  <si>
    <t>6</t>
  </si>
  <si>
    <t>Ošetrenie listnatých stromov s priemerom kmeňa 41-60 cm, naloženie zeleného odpadu, prenášanie do 200 m, uloženie na depóniu</t>
  </si>
  <si>
    <t>1074567945</t>
  </si>
  <si>
    <t>7</t>
  </si>
  <si>
    <t>Ošetrenie listnatých stromov s priemerom kmeňa 61-100 cm, naloženie zeleného odpadu, prenášanie do 200 m, uloženie na depóniu</t>
  </si>
  <si>
    <t>1688735039</t>
  </si>
  <si>
    <t>8</t>
  </si>
  <si>
    <t>Skracovanie skôr vyvrátených stromov s priemerom kmeňa 61-100 cm, naloženie zeleného odpadu, prenášanie do 200 m, uloženie na depóniu</t>
  </si>
  <si>
    <t>-1563400649</t>
  </si>
  <si>
    <t>9</t>
  </si>
  <si>
    <t>Vyšetrenie stromov prístrojom pozdĺž vychádzkových chodníkov</t>
  </si>
  <si>
    <t>-1790294419</t>
  </si>
  <si>
    <t>10</t>
  </si>
  <si>
    <t>Ukladanie zostávajúcich stromov do kladky na ploche dotknutej búraním a stavebnými prácami</t>
  </si>
  <si>
    <t>2032837337</t>
  </si>
  <si>
    <t>11</t>
  </si>
  <si>
    <t>Búranie vrchnej vrstvy štrkového krytu hr. 5 cm na jestvujúcej trase od hrádze po Kaštieľ s uložením na úložisko</t>
  </si>
  <si>
    <t>-699451935</t>
  </si>
  <si>
    <t>12</t>
  </si>
  <si>
    <t>Vyhĺbenie zeminy vhĺbke 35 cm pre premávku ťažkých motorových vozidiel na ploche chodníka s obrubníkom, premiestnenie do 200 m s rozhrnutím zeminy</t>
  </si>
  <si>
    <t>m3</t>
  </si>
  <si>
    <t>-910140480</t>
  </si>
  <si>
    <t>13</t>
  </si>
  <si>
    <t xml:space="preserve">Vyhĺbenie zeminy pre chodcov vhĺbke 5 cm vstopách jestvujúcich lesných chodníkov, premiestnenie zeminy do 10 m s rozhrnutím </t>
  </si>
  <si>
    <t>-228014401</t>
  </si>
  <si>
    <t>14</t>
  </si>
  <si>
    <t>Vyhĺbenie do hĺbky 20 cm na zmiešanú dopravu v stopách chodníka vedeného k zeleninovej záhrade, premiestnenie zeminy do 100 m</t>
  </si>
  <si>
    <t>-897109473</t>
  </si>
  <si>
    <t>15</t>
  </si>
  <si>
    <t>Vyhĺbenie na stabilizovanom opevnení s mačinami v hĺbke 20 cm, premiestnenie výkopovej zeminy do 200 m s uložením</t>
  </si>
  <si>
    <t>-751110044</t>
  </si>
  <si>
    <t>16</t>
  </si>
  <si>
    <t>Vyhĺbeniezeminy v mieste bodového základu pre osvetľovaciu armatúru solárnej lampy 90x50x50 cm,premiiestnenie do 200 m, s rozhrnutím</t>
  </si>
  <si>
    <t>34255381</t>
  </si>
  <si>
    <t>17</t>
  </si>
  <si>
    <t>Vyhĺbenie zeminy stavebnej jamy pre bodový základ stolu z agátového dreva rozmerov 70x50x50xcm,rozhrnutie zeminy v mieste</t>
  </si>
  <si>
    <t>1546842793</t>
  </si>
  <si>
    <t>18</t>
  </si>
  <si>
    <t>Vyhĺbenie zeminy stavebnej jamy pre bodový základ lavice z agátového dreva rozmerov 45x45x50xcm,rozhrnutie zeminy v mieste</t>
  </si>
  <si>
    <t>1300420465</t>
  </si>
  <si>
    <t>19</t>
  </si>
  <si>
    <t xml:space="preserve">Vykopávanie zeminy v šírke a hĺbke 30 cm pre betónový cestný obrubník, prenášanie vykopanej zeminy do 200 m, uloženie na použitie neskôr </t>
  </si>
  <si>
    <t>-1322365837</t>
  </si>
  <si>
    <t xml:space="preserve">Vykopávanie zeminy pre informačné a interaktívne tabule (65x91x40 cm) prenášanie vykopanej zeminy do 200 m, uloženie na použitie neskôr </t>
  </si>
  <si>
    <t>-1232407605</t>
  </si>
  <si>
    <t>21</t>
  </si>
  <si>
    <t xml:space="preserve">Vykopávanie zeminy pre základ inštalácie kmeňa stromu (71x40x40 cm) prenášanie vykopanej zeminy do 200 m, uloženie na použitie neskôr </t>
  </si>
  <si>
    <t>96116844</t>
  </si>
  <si>
    <t>22</t>
  </si>
  <si>
    <t>Odvoz vzniknutého zeleného odpadu na skládku a jeho mletie, presun materiálu do 200 m na skládku s poplatkom</t>
  </si>
  <si>
    <t>373536976</t>
  </si>
  <si>
    <t>23</t>
  </si>
  <si>
    <t>Premiestnenie výkopovej zeminy do vzdialenosti 200 m, naloženie na dopravný prostriedok, rozhrnutie a zhutnenie na mieste</t>
  </si>
  <si>
    <t>555567510</t>
  </si>
  <si>
    <t>24</t>
  </si>
  <si>
    <t>Urovnanie zeminy získanej vyhĺbením pozdĺž jestvujúcich lesných chodníkov, terénna úprava úžľabia pozdĺž ciest</t>
  </si>
  <si>
    <t>-570227769</t>
  </si>
  <si>
    <t>25</t>
  </si>
  <si>
    <t>Zhutnenie podkladu vytýčených chodníkov s plánovaným povrchom zo sypaných materiálov</t>
  </si>
  <si>
    <t>1417889447</t>
  </si>
  <si>
    <t>26</t>
  </si>
  <si>
    <t>Úprava terénu odobratím zvyšnej zeminy I-IV triedy, premiestnenie zeminy do 200 m na skládku</t>
  </si>
  <si>
    <t>1651100281</t>
  </si>
  <si>
    <t>27</t>
  </si>
  <si>
    <t>Jemná úprava terénu na rovinatej ploche v hĺbke 0 - 20 cm, urovnanie terénu hrabľami</t>
  </si>
  <si>
    <t>-2079385359</t>
  </si>
  <si>
    <t>28</t>
  </si>
  <si>
    <t>Zatrávnenie 4,5 dkg/m2, rozsypaním suchomilnou trávnou zmesou, v prípade potreby s úpravou pôdy valcovaním, zalievanie do 1. kosenia</t>
  </si>
  <si>
    <t>-322486805</t>
  </si>
  <si>
    <t>29</t>
  </si>
  <si>
    <t>Prermiestnenie rastlín - trvaliek s rozmerom a kvality K2 20/30, vysádzanie, úprava pôdy, zhotovenie tanierového formátu na vdu, zalievanie ( 1000 m2)</t>
  </si>
  <si>
    <t>-1270634414</t>
  </si>
  <si>
    <t>30</t>
  </si>
  <si>
    <t>Výsadba kovín rozmeru a kvality K3 60/850 a K3 40/60, premiestnenie, úprava pôdy, vytvorenie priestoru tanierového formátu na zalievanie, zalievanie</t>
  </si>
  <si>
    <t>-1119807422</t>
  </si>
  <si>
    <t>31</t>
  </si>
  <si>
    <t>Výsadba ovocných stromov 2xi 16/18 rozmeru a kvality, výsadba parkových listnatých stromov s kolíkovaním, premiestnenie, úprava pôdy, vytvorenie tanierového formátu na vodu, zalievanie</t>
  </si>
  <si>
    <t>-810620460</t>
  </si>
  <si>
    <t>32</t>
  </si>
  <si>
    <t>Výsadba ovocných stromov PF 3xi 16/18 rozmeru a kvality, výsadba parkových listnatých stromov s kolíkovaním, premiestnenie, úprava pôdy, vytvorenie tanierového formátu na vodu, zalievanie</t>
  </si>
  <si>
    <t>801017677</t>
  </si>
  <si>
    <t>33</t>
  </si>
  <si>
    <t>Inštalácia stromového kmeňa s priemerom asi 25 cm, zo 190 cm vysokých stromových kmeňov rôzneho druhu, dovoz na miesto, postavenie na betónový základ</t>
  </si>
  <si>
    <t>-255761312</t>
  </si>
  <si>
    <t>34</t>
  </si>
  <si>
    <t>Doplnenie živín do trávnych porastov aplikáciou 60 g/m2 hnojiva, vnútorný pohyb, rozmetanie, zalievanie</t>
  </si>
  <si>
    <t>1018460993</t>
  </si>
  <si>
    <t>Zakladanie</t>
  </si>
  <si>
    <t>35</t>
  </si>
  <si>
    <t xml:space="preserve">Výstavba základových telies pre informačné tabule, základového telesa 50x91x40 cm C 12 na štrkovom podklade </t>
  </si>
  <si>
    <t>41116670</t>
  </si>
  <si>
    <t>36</t>
  </si>
  <si>
    <t>Výstavba základových telies pre inštaláciu stromového kmeňa, výstavba základového telesa 60x40x40 cm C12, na štrkovom podklade</t>
  </si>
  <si>
    <t>86677104</t>
  </si>
  <si>
    <t>37</t>
  </si>
  <si>
    <t>Zhotovenie bodového základu pre osvetľovaciu armatúru solárnej lampy 80x50x50 cm C25/30 na štrkovom podklade</t>
  </si>
  <si>
    <t>2003585886</t>
  </si>
  <si>
    <t>38</t>
  </si>
  <si>
    <t>Výstavba betónového základového telesa stola z agátového dreva 60x5040 cm, C25/30 15x15 cm pozinkovaný oeľový podstavec T prierezu privarený k 10 mm plochej oceli na štrkovom podklade</t>
  </si>
  <si>
    <t>1246658323</t>
  </si>
  <si>
    <t>39</t>
  </si>
  <si>
    <t>Zhotovenie informačných tabúľ s L oceľovým rámom, ošetrené impregnačným prostriedkom WOLMANIT SX-10,lepenou dubovou nosnou plochou s lézrom gravírov.obraz.a text. obsahom</t>
  </si>
  <si>
    <t>23661663</t>
  </si>
  <si>
    <t>40</t>
  </si>
  <si>
    <t>Zhotovenie interaktívnej tabule s L oceľovým rámom, ošetrené impregnačným prostriedkom WOLMANIT SX-10,lepenou dubovou nosnou plochou s lézrom gravírov.obraz.a text. obsahom</t>
  </si>
  <si>
    <t>-2037476380</t>
  </si>
  <si>
    <t>41</t>
  </si>
  <si>
    <t>-1283381933</t>
  </si>
  <si>
    <t>42</t>
  </si>
  <si>
    <t>Výstavba betónového základového telesa lavice z agátového dreva 35x3550 cm, C25/30 15x15 cm pozinkovaný oeľový podstavec T prierezu privarený k 10 mm plochej oceli na štrkovom podklade</t>
  </si>
  <si>
    <t>491025040</t>
  </si>
  <si>
    <t>43</t>
  </si>
  <si>
    <t xml:space="preserve">Zhotovenie smerových tabúľ, agátový stĺp 10/10/160 cm, privarený ku kovovému držiaku upevnenému k pätke nerez skrutkou, na tom 20/40/3 cm frézovaná agátová tabuľa šípkového tvaru  s nadpisom </t>
  </si>
  <si>
    <t>-774559495</t>
  </si>
  <si>
    <t>Zvislé a kompletné konštrukcie</t>
  </si>
  <si>
    <t>44</t>
  </si>
  <si>
    <t xml:space="preserve">Postavnie solárneho osvetľovacieho telesa, ako výrobku MOM O group Hyperion -5000 IM, alebo k tomu rovnocenné solár.osvetľ.teleso s rovnaký svetelným bodom, so 4 m kovoým stĺpom </t>
  </si>
  <si>
    <t>558174180</t>
  </si>
  <si>
    <t>Komunikácie</t>
  </si>
  <si>
    <t>45</t>
  </si>
  <si>
    <t>1954543094</t>
  </si>
  <si>
    <t>46</t>
  </si>
  <si>
    <t>Dláždenie vozovky štrkom pre zmiešanú dopravu kamenná drvina Z11/22 6 cm, pod tým Z22/45 10 cm a Z45/80 hr.15 cm na  geotextilnrj podložke so zhutnením</t>
  </si>
  <si>
    <t>-1880273364</t>
  </si>
  <si>
    <t>47</t>
  </si>
  <si>
    <t>Dláždenie lesných ciest pre chodcov štrkom, 4 cm so Z0/4 mm bazaltovou drvinou,pod tým 6 cm Z11/22 geotextilná podložka so zhutnením</t>
  </si>
  <si>
    <t>199353878</t>
  </si>
  <si>
    <t>48</t>
  </si>
  <si>
    <t>Oprava jestvujúcej cesty pre motorové vozidlá s povrchom zo sypaných materiálov, urovnanie povrchu, zhutnenie 10 cm so štrkovým posypom 4/8</t>
  </si>
  <si>
    <t>-1063294764</t>
  </si>
  <si>
    <t>49</t>
  </si>
  <si>
    <t>Oprava jestvujúceho sypaného povrchu pred javiskom,urovnanie povrchu,  zhutnenie 10 cm so štrkovým posypom 4/11</t>
  </si>
  <si>
    <t>139902478</t>
  </si>
  <si>
    <t>Ostatné konštrukcie a práce-búranie</t>
  </si>
  <si>
    <t>50</t>
  </si>
  <si>
    <t>Ukladanie obrubníka 10/10/20 cm do 30 cm širokého a 30 cm hlbokého betónového základového pásu C 30/37 s vrstvou štrku 10 cm</t>
  </si>
  <si>
    <t>m</t>
  </si>
  <si>
    <t>266503016</t>
  </si>
  <si>
    <t>51</t>
  </si>
  <si>
    <t>Lavice s operadlom drevenej-kovovej konštrukcie, zaobstaranie typu mmcité blocq, dovoz na miesto, osadenie na miesto na vopred navŕtané zemné skrutky</t>
  </si>
  <si>
    <t>1497552538</t>
  </si>
  <si>
    <t>52</t>
  </si>
  <si>
    <t>Lavice bez operadla drevenej-kovovej konštrukcie, zaobstaranie typu mmcité blocq, dovoz na miesto, osadenie na miesto na vopred navŕtané zemné skrutky</t>
  </si>
  <si>
    <t>1537137453</t>
  </si>
  <si>
    <t>53</t>
  </si>
  <si>
    <t>Zhotovenie drevenej agátovej lavice o rozmeroch 180/50/42 cm podľa plánu K9 ako zariadenia, dovoz na miesto, osadenie ku kovovému držiaku upínaného do bodového základu</t>
  </si>
  <si>
    <t>221118364</t>
  </si>
  <si>
    <t>54</t>
  </si>
  <si>
    <t>-806885488</t>
  </si>
  <si>
    <t>55</t>
  </si>
  <si>
    <t>-1182349690</t>
  </si>
  <si>
    <t>56</t>
  </si>
  <si>
    <t>Zhotovenie dreveného agátového stola o rozmeroch 180/85/80 cm podľa plánu K9 ako zariadenia, dovoz na miesto, osadenie ku kovovému držiaku upínaného do bodového základu</t>
  </si>
  <si>
    <t>1964189273</t>
  </si>
  <si>
    <t>57</t>
  </si>
  <si>
    <t>Búranie betónového obkladu v celkovej hrúbke, prípadne so základom (asi 30 cm) premiestnenie do 200 m na skládku</t>
  </si>
  <si>
    <t>-1266403021</t>
  </si>
  <si>
    <t>58</t>
  </si>
  <si>
    <t>Premiestnenie vzniknutého stavebného odpadu s naložením na dopravný prostriedok, odvoz na skládku s poplatkom zy uloženie</t>
  </si>
  <si>
    <t>910795728</t>
  </si>
  <si>
    <t>59</t>
  </si>
  <si>
    <t xml:space="preserve">Odvoz zozbieraného zmiešaného komunálneho odpadu,premiestnenie, naloženie na dopravný prostriedok </t>
  </si>
  <si>
    <t>-20055944</t>
  </si>
  <si>
    <t>01.2 - S 01.2 - Vyvýšené náučné chodníky a odpočívadlá</t>
  </si>
  <si>
    <t>PSV - Práce a dodávky PSV</t>
  </si>
  <si>
    <t xml:space="preserve">    767 - Konštrukcie doplnkové kovové</t>
  </si>
  <si>
    <t>Zavŕtanie zemných základových skrutiek KSF U 66x730-71x k základu oddychového náučného chodníka podľa plánu vrátane materiálu</t>
  </si>
  <si>
    <t>-1537796612</t>
  </si>
  <si>
    <t>Zavŕtanie zemných základových skrutiek KSF U 66x865-91x k základu odpočívadla, podľa plánu vrátane materiálu</t>
  </si>
  <si>
    <t>-1756131639</t>
  </si>
  <si>
    <t>Zavŕtanie zemných základových skrutiek M 76x800-M12 do zeme  k základu odpočívadla,vyvýšeného chodníka a schodov  podľa plánu vrátane materiálu</t>
  </si>
  <si>
    <t>-1474670121</t>
  </si>
  <si>
    <t>1635866934</t>
  </si>
  <si>
    <t>Zaobstaranie agátového nosníka k výstavbe vyvýšeného náučného chodníka, dovoz na miesto, upínanie k L- oceľovému páru privár,k oceľ,profilu skrutkami kyselinovzdor.</t>
  </si>
  <si>
    <t>1450556808</t>
  </si>
  <si>
    <t>Zaobstaranie agátového nosníka prierezu 8x12 cm, výšky 1,80 - 2,30 m k výstavbe vyvýšeného chodníka  dovoz na miesto, upínanie k L- oceľovému páru privár,k oceľ,profilu skrutkami kyselinovzdor.</t>
  </si>
  <si>
    <t>1038512834</t>
  </si>
  <si>
    <t>Zhotovenie priečnych nosníkov prierezu 8x12 cm k odpočívadlu z agátových nosníkov o dĺžke cca 2,0 m dovoz na miesto, upínanie k L- oceľovému páru privár,k oceľ,profilu skrutkami kyselinovzdor.</t>
  </si>
  <si>
    <t>334903463</t>
  </si>
  <si>
    <t>-771505566</t>
  </si>
  <si>
    <t>PSV</t>
  </si>
  <si>
    <t>Práce a dodávky PSV</t>
  </si>
  <si>
    <t>767</t>
  </si>
  <si>
    <t>Konštrukcie doplnkové kovové</t>
  </si>
  <si>
    <t>Upínanie nehrdzavejúceho drôteného lana D 6 mm cez vyvŕtané diery v stĺpiku spájané prvkom AISI 316-V4A po 5,0 m vrátane dodania materiálu</t>
  </si>
  <si>
    <t>366624834</t>
  </si>
  <si>
    <t xml:space="preserve">Zhotovenie pilierov z pozinkovaného uzavretého oceľového profilu 80x80x5 nn dl. 20-30 cm privareného k oceľovej platni 140x140x5 mm a hore L profil </t>
  </si>
  <si>
    <t>41570681</t>
  </si>
  <si>
    <t xml:space="preserve">Zhotovenie pilierov z pozinkovaného uzavretého oceľového profilu 70x80x5 nn dl. 20-30 cm a hore L profil 50x50x5 mm </t>
  </si>
  <si>
    <t>1610930466</t>
  </si>
  <si>
    <t>Zhotovenie stĺpov jednostranního zábradlia na vyvýšenom chodníku z pozinkovaného uzavretého oceľového profilu 10x120x1310 mm ptivareného k profilu 60x20x10 mm s dierami</t>
  </si>
  <si>
    <t>1575210113</t>
  </si>
  <si>
    <t>Predĺženie zábradlového stĺpika s totožným materiálom pre informačnú tabuľu na odpočívadle vrátane dodania materiálu na miesto</t>
  </si>
  <si>
    <t>542960767</t>
  </si>
  <si>
    <t xml:space="preserve">Zhotovenie madla k zábradliu vyvýšeného chodníka a odpočívadla, doplnené agátovým trámom 8x8 cm priskrutkované k zábradlovému stĺpiku </t>
  </si>
  <si>
    <t>508752240</t>
  </si>
  <si>
    <t>Zváranie L oceľ.profilu k predĺženiu zábradlového stĺpika pre informačnú tabuľu 20x50x4 mm dl. 33 cm s vyvŕtanými dierami pre skrutkovanie</t>
  </si>
  <si>
    <t>-410724819</t>
  </si>
  <si>
    <t>01.3 - S 01.3 - Kuchynská záhrada</t>
  </si>
  <si>
    <t xml:space="preserve">    766 - Konštrukcie stolárske</t>
  </si>
  <si>
    <t>Výkop v mieste mulčovania a dlažby z drveného kameňa v zemine tr.IV strojne, presun zeminy do 200 m na skládku</t>
  </si>
  <si>
    <t>-768890571</t>
  </si>
  <si>
    <t>Výkop pre bodové základy bránových a rohových plotových stĺpikov strojne 45x45x90 cm presun zeminy do 200 m na skládku</t>
  </si>
  <si>
    <t>-751592615</t>
  </si>
  <si>
    <t>Výkop pre bodové základy plotových stĺpikov strojne 40x40x90 cm presun zeminy do 200 m na skládku</t>
  </si>
  <si>
    <t>1287435803</t>
  </si>
  <si>
    <t>Výkop bodových základov kompostovacieho rámu 40x40x95 cm presun zeminy do 200 m na skládku</t>
  </si>
  <si>
    <t>1573368372</t>
  </si>
  <si>
    <t>Výkop na vloženie podpier výškových klietok a tela lavičky okolo kmeňa stromu 60x40x40 cm presun zeminy do 200 m na skládku</t>
  </si>
  <si>
    <t>-1299013002</t>
  </si>
  <si>
    <t>Výkop bodových základov pre agátovú lavicu  60x40x40 cm presun zeminy do 200 m na skládku</t>
  </si>
  <si>
    <t>673970906</t>
  </si>
  <si>
    <t>Výkop bodových základov pre agátový stôl a informačné tabule 90x80x40 cm presun zeminy do 200 m na skládku</t>
  </si>
  <si>
    <t>1212573423</t>
  </si>
  <si>
    <t>Rozprestretie ornej pôdy, naloženie vyťaženej pôdy na dopravný prostriedok, odvoz na skládku</t>
  </si>
  <si>
    <t>1425302049</t>
  </si>
  <si>
    <t>Rozloženie ornej pôdy, zásyp I.tr. ornej pôdy po celej ploche hr. 30 cm presun zeminy zhutňovanie po vrstvách</t>
  </si>
  <si>
    <t>1722520290</t>
  </si>
  <si>
    <t>Výsadba do planírovanej ornej pôdy, príprava ornej pôdy rýľovaním, kopaním, hrabaním, výsadba rastlín a sadeníc podľa sezóny</t>
  </si>
  <si>
    <t>872174325</t>
  </si>
  <si>
    <t>Sadenie rastlín a sadeníc do zarovnanej pôdy, príprava pôdy rýľovaním, okopávaním, hrabaním podľa sezóny</t>
  </si>
  <si>
    <t>542021499</t>
  </si>
  <si>
    <t>Práca v teréne s listnatými bobuľovými krovinami o rozmeroch a kvality K3 60/80; výsadba, úprava úôdy, zalievanie</t>
  </si>
  <si>
    <t>770083255</t>
  </si>
  <si>
    <t>Čistenie priestoru</t>
  </si>
  <si>
    <t>-1850201249</t>
  </si>
  <si>
    <t>Zhotovenie mulčovacej pokrývky 6 cm nefarbená kôrová drť zhutnená po vrstvách,10 cm kamenná drť Z 11/22 viacnásobne navlhčená na geotextílii 150 g/m2</t>
  </si>
  <si>
    <t>134200276</t>
  </si>
  <si>
    <t>Zatrávnenie rozsypávaním trávnej zmesi s poľnými kvetmi na zarovnanom teréne, príprava pôdy, hnojenie so štartovacím umelým hnojivom</t>
  </si>
  <si>
    <t>-1966077501</t>
  </si>
  <si>
    <t>Príprava základov pre bránové stĺpiky a plotové rohové stĺpiky betón prostý C12/15 rozmer 45x45x80 cm s 10 cm piskovým lôžkom</t>
  </si>
  <si>
    <t>163619790</t>
  </si>
  <si>
    <t>Príprava základov pre plotové stĺpiky betón prostý C12/15 rozmer 40x40x80 cm s 10 cm piskovým lôžkoml</t>
  </si>
  <si>
    <t>-1658332199</t>
  </si>
  <si>
    <t>-1185412479</t>
  </si>
  <si>
    <t>Príprava bodových základov nosných tyčí kompostárne betón prostý C12/15 rozmer 40x40x80 cm s 10 cm štrkopiskovým lôžkom</t>
  </si>
  <si>
    <t>313489465</t>
  </si>
  <si>
    <t>Príprava základov pre telesá lavíc betón prostý C12/15 rozmer 35x40x50 cm s 10 cm štrkopiskovým lôžkom</t>
  </si>
  <si>
    <t>1084840048</t>
  </si>
  <si>
    <t>Príprava základov pre teleso stola betón prostý C12/15 rozmer 80x90x80 cm s 10 cm štrkopiskovým lôžkom</t>
  </si>
  <si>
    <t>-522740934</t>
  </si>
  <si>
    <t>Príprava základov informačnej tabule betón prostý C12/15 rozmer 50x50x90 cm s 10 cm štrkopiskovým lôžkom</t>
  </si>
  <si>
    <t>-1404541317</t>
  </si>
  <si>
    <t>Zabetónovanie západky do betónu 20/20/20 cm s 10 cm pieskovým lôžkom</t>
  </si>
  <si>
    <t>-759170866</t>
  </si>
  <si>
    <t>270529946</t>
  </si>
  <si>
    <t>Príprava kamennej pokrývky 10 cm, kamenná drť Z 11/22, zhutnená viackrát za mokra, geotextília 1 vrstva 150 g/m2</t>
  </si>
  <si>
    <t>-1301581402</t>
  </si>
  <si>
    <t>Drvená kamenná podpora trámov vyvýšených hriadok a telies lavice okolokmeňa stromu rozmery 60x40x0xm kamenivo Z 11/22 hutnenie po vrstvách</t>
  </si>
  <si>
    <t>1638716746</t>
  </si>
  <si>
    <t>Zhotovenie drevenej nádoby na zber odpadu,dovoz na miesto určenia, osadenie na vopred navŕtabé zemné skrutky</t>
  </si>
  <si>
    <t>-2125811355</t>
  </si>
  <si>
    <t>Okraj z dosiek z agátového dreva rpzmerov 5x20 cm, upevnené pomocou výstužných zyčí D 10 mm L 40 cm vložených do zeme každých 50 cm</t>
  </si>
  <si>
    <t>1124329192</t>
  </si>
  <si>
    <t xml:space="preserve">Montáž rohového stĺpika nrány a plota do betónového základu, agátový stĺpik 15/15/120 cm hladko ofrézovaný s oceľ.držiakom 66/900/5 mm </t>
  </si>
  <si>
    <t>896254468</t>
  </si>
  <si>
    <t xml:space="preserve">Osadenie plotového stĺpika do betónového základu, agátový stĺpik 10/10/120 cm hladko ofrézovaný s oceľ.držiakom 66/900/5 mm </t>
  </si>
  <si>
    <t>-2108580127</t>
  </si>
  <si>
    <t>Upevnenie popruhu na stĺpiky plotu nerezovou skrutkou nahladko ofrézovaného agátového popruhu200/8/5 cm vrátane dodania materiálu</t>
  </si>
  <si>
    <t>1174180530</t>
  </si>
  <si>
    <t>Upevnenie popruhu na stĺpiky plotu nerezovou skrutkou nahladko ofrézovaného agátového popruhu207,5/8/5 cm vrátane dodania materiálu</t>
  </si>
  <si>
    <t>-751807209</t>
  </si>
  <si>
    <t>Upevnenie popruhu na stĺpiky plotu nerezovou skrutkou nahladko ofrézovaného agátového popruhu 83/8/5 cm vrátane dodania materiálu</t>
  </si>
  <si>
    <t>-365769993</t>
  </si>
  <si>
    <t>Upevnenie popruhu na stĺpiky plotu nerezovou skrutkou nahladko ofrézovaného agátového popruhu 110/8/5 cm vrátane dodania materiálu</t>
  </si>
  <si>
    <t>-60086019</t>
  </si>
  <si>
    <t>Upevnenie popruhu na stĺpiky plotu nerezovou skrutkou nahladko ofrézovaného agátového popruhu 122/8/5 cm vrátane dodania materiálu</t>
  </si>
  <si>
    <t>1500760178</t>
  </si>
  <si>
    <t>Upevnenie popruhu na stĺpiky plotu nerezovou skrutkou nahladko ofrézovaného agátového popruhu 156/8/5 cm vrátane dodania materiálu</t>
  </si>
  <si>
    <t>-702137355</t>
  </si>
  <si>
    <t>Upevnenie popruhu na stĺpiky plotu nerezovou skrutkou nahladko ofrézovaného agátového popruhu 135/8/5 cm vrátane dodania materiálu</t>
  </si>
  <si>
    <t>-219410289</t>
  </si>
  <si>
    <t>Upevnenie krycej dosky na stĺpiky plotu nerezovou skrutkou nahladko ofrézovanej agátovej dosky 200/20/2,5 cm vrátane dodania materiálu</t>
  </si>
  <si>
    <t>-1697707517</t>
  </si>
  <si>
    <t>Upevnenie krycej dosky na stĺpiky plotu nerezovou skrutkou nahladko ofrézovanej agátovej dosky 207,5/20/2,5 cm vrátane dodania materiálu</t>
  </si>
  <si>
    <t>90303927</t>
  </si>
  <si>
    <t>Upevnenie krycej dosky na stĺpiky plotu nerezovou skrutkou nahladko ofrézovanej agátovej dosky 83/20/2,5 cm vrátane dodania materiálu</t>
  </si>
  <si>
    <t>1352466145</t>
  </si>
  <si>
    <t>Upevnenie krycej dosky na stĺpiky plotu nerezovou skrutkou nahladko ofrézovanej agátovej dosky 110/20/2,5 cm vrátane dodania materiálu</t>
  </si>
  <si>
    <t>-667025594</t>
  </si>
  <si>
    <t>Upevnenie krycej dosky na stĺpiky plotu nerezovou skrutkou nahladko ofrézovanej agátovej dosky 122/20/2,5 cm vrátane dodania materiálu</t>
  </si>
  <si>
    <t>-507524764</t>
  </si>
  <si>
    <t>Upevnenie krycej dosky na stĺpiky plotu nerezovou skrutkou nahladko ofrézovanej agátovej dosky 156/20/2,5 cm vrátane dodania materiálu</t>
  </si>
  <si>
    <t>-1160983789</t>
  </si>
  <si>
    <t>Upevnenie krycej dosky na stĺpiky plotu nerezovou skrutkou nahladko ofrézovanej agátovej dosky 135/20/2,5 cm vrátane dodania materiálu</t>
  </si>
  <si>
    <t>-18418803</t>
  </si>
  <si>
    <t>766</t>
  </si>
  <si>
    <t>Konštrukcie stolárske</t>
  </si>
  <si>
    <t>Agátové dosky na plot 5/5/120 cm nahladko ofrézované upevnené nerezovými skrutkami</t>
  </si>
  <si>
    <t>1531358196</t>
  </si>
  <si>
    <t>Lavica bez operadla z agátového dreva 180/50/42 cm výroba vrátane dodania materiálu</t>
  </si>
  <si>
    <t>-93444274</t>
  </si>
  <si>
    <t>Vyhotovenie stola z agátového dreva 180/85/80 cm skonštrukciou podľa plánu  výroba vrátane dodania materiálu</t>
  </si>
  <si>
    <t>1236715918</t>
  </si>
  <si>
    <t>Štvorcová agátová lavica okolo kmeňa stromu, rozmer 270/270 cm šírka 50 cm, výroba z nahladko ofrézovanej agátovej dosky s operadlami vrátane dodania materiálu</t>
  </si>
  <si>
    <t>1607512386</t>
  </si>
  <si>
    <t>Vyhotovenie 320/123/42,50 cm vysokej hriadky, na rohoch ofrézované agátové stĺpy 10/10/90 cm zakryté 2,50/10 cm doskou vrátane dodania materiálu</t>
  </si>
  <si>
    <t>1154558585</t>
  </si>
  <si>
    <t>Vyhotovenie 400/123/42,50 cm vysokej hriadky, na rohoch ofrézované agátové stĺpy 10/10/90 cm zakryté 2,50/10 cm doskou vrátane dodania materiálu</t>
  </si>
  <si>
    <t>-795980734</t>
  </si>
  <si>
    <t>Zhotovenie 122/120 cm krídel brány, každé krídlo z 10 ks agátových latiek 5/5/120 cm s dvomi priečnikmi 122/8/5 cm s výstuhou 148,4/6/5 cm s dodaním materiálu</t>
  </si>
  <si>
    <t>-1677142480</t>
  </si>
  <si>
    <t xml:space="preserve">Príprava mriežkovej steny kompostárne, nahladko ofrézovaná agátová doska 5/20/154 cm na oboch koncoch navŕtané otvory D 50 mm vrátane dodania materiálu </t>
  </si>
  <si>
    <t>2017811914</t>
  </si>
  <si>
    <t>Inštalácia nosných stĺpov kompostárne z oceľových rúr D 40 mm L 1500 mm so závitom na 1 konci, osadená do betónu 40/40/40 cm</t>
  </si>
  <si>
    <t>1524813452</t>
  </si>
  <si>
    <t>Výroba a montáž kovania krídla brány z pozinkovanej ocele 710/50/5 mm s otočným prvkom na konci brány a lakovanou konzolou vrátane materiálu</t>
  </si>
  <si>
    <t>-866098301</t>
  </si>
  <si>
    <t>Západka brány pevné upevnenie západky na krídlo brány, pozinkovaná oceľ vrátane dodania materiálu</t>
  </si>
  <si>
    <t>488726656</t>
  </si>
  <si>
    <t>Zabudovanie uzamykania a kľúčky do brány, montáž vrátane dodania materiálu</t>
  </si>
  <si>
    <t>1640182907</t>
  </si>
  <si>
    <t>02 - S 02 - Revitalizácia jazera v Boršanskom lese</t>
  </si>
  <si>
    <t>02.1 - S 02.1 - Rehabilitácia jazera</t>
  </si>
  <si>
    <t>Čistebie hladiny jazera podľa pokynov znalca v odbore životného prostredia</t>
  </si>
  <si>
    <t>489515617</t>
  </si>
  <si>
    <t>Úprava nábrežných pásov obklopujúcich vodnú hladinu s ručnou zemnou prácou na zabezpečenie udržania vody</t>
  </si>
  <si>
    <t>393903149</t>
  </si>
  <si>
    <t>03 - S 03 - Výtlakové potrubie</t>
  </si>
  <si>
    <t xml:space="preserve">    4 - Vodorovné konštrukcie</t>
  </si>
  <si>
    <t xml:space="preserve">    8 - Rúrové vedenie</t>
  </si>
  <si>
    <t xml:space="preserve">    99 - Presun hmôt HSV</t>
  </si>
  <si>
    <t xml:space="preserve">    722 - Zdravotechnika - vnútorný vodovod</t>
  </si>
  <si>
    <t>Výkop nezapaženej jamy v hornine 3, do 100 m3</t>
  </si>
  <si>
    <t>-720814439</t>
  </si>
  <si>
    <t>Hĺbenie nezapažených zárezov Príplatok za lepivosť horniny 3</t>
  </si>
  <si>
    <t>-1662441888</t>
  </si>
  <si>
    <t>Výkop nezapaženého zárezu v hornine 3, nad 100 do 1000 m3</t>
  </si>
  <si>
    <t>-1751062912</t>
  </si>
  <si>
    <t>1496674264</t>
  </si>
  <si>
    <t>Vodorovné premiestnenie výkopku po nespevnenej ceste z horniny tr.1-4, do 100 m3 na vzdialenosť nad 50 do 500 m</t>
  </si>
  <si>
    <t>-102503663</t>
  </si>
  <si>
    <t>Uloženie sypaniny do násypov s rozprestretím sypaniny vo vrstvách a s hrubým urovnaním nezhutnených</t>
  </si>
  <si>
    <t>819313042</t>
  </si>
  <si>
    <t>Zásyp sypaninou so zhutnením jám, šachiet, rýh, zárezov alebo okolo objektov nad 100 do 1000 m3</t>
  </si>
  <si>
    <t>-2045087313</t>
  </si>
  <si>
    <t>Obsyp potrubia sypaninou z vhodných hornín 1 až 4 bez prehodenia sypaniny</t>
  </si>
  <si>
    <t>-433410587</t>
  </si>
  <si>
    <t>Obsyp objektov sypaninou z vhodných hornín 1 až 4 bez prehodenia sypaniny</t>
  </si>
  <si>
    <t>1835987466</t>
  </si>
  <si>
    <t>Montáž dielca prefabrikovaného zo železobetónu, uzavretý profil hmotnosti do 6.5t</t>
  </si>
  <si>
    <t>-1222881623</t>
  </si>
  <si>
    <t>M</t>
  </si>
  <si>
    <t>Armatúrna šachta 1800*1600*1210/150 mm atyp železobetónová z formy, polastované túpačky</t>
  </si>
  <si>
    <t>1064341757</t>
  </si>
  <si>
    <t>Doprava prefabrikovanej šachty</t>
  </si>
  <si>
    <t>1393901214</t>
  </si>
  <si>
    <t>Vodorovné konštrukcie</t>
  </si>
  <si>
    <t>Lôžko pod potrubie, stoky a drobné objekty, v otvorenom výkope z piesku a štrkopiesku do 63 mm</t>
  </si>
  <si>
    <t>-901830483</t>
  </si>
  <si>
    <t>Rúrové vedenie</t>
  </si>
  <si>
    <t>Montáž liatinovej tvarovky jednoosovej na potrubí z rúr hrdlových s integrovaným tesnením DN 80</t>
  </si>
  <si>
    <t>1635536935</t>
  </si>
  <si>
    <t>Tvarovka FF z tvárnej liatiny, prírubová DN 80, dĺ. 250 mm, PN 16</t>
  </si>
  <si>
    <t>-102794592</t>
  </si>
  <si>
    <t>Tvarovka FF z tvárnej liatiny, prírubová DN 40, dĺ. 100 mm, PN 40</t>
  </si>
  <si>
    <t>-2075382848</t>
  </si>
  <si>
    <t>Prechod z tvárnej liatiny, prírubový DN 80/50, PN 40</t>
  </si>
  <si>
    <t>-1699513751</t>
  </si>
  <si>
    <t>Prírubové koleno 90° DN 50 PN 10/40</t>
  </si>
  <si>
    <t>1139898796</t>
  </si>
  <si>
    <t>Prechod z tvárnej liatiny, prírubový DN 50/32, PN 40</t>
  </si>
  <si>
    <t>625158683</t>
  </si>
  <si>
    <t>Montáž liatinovej tvarovky odbočnej na potrubí z rúr hrdlových DN 80</t>
  </si>
  <si>
    <t>-2029370595</t>
  </si>
  <si>
    <t>T-kus prírubový liatinový, DN 50/50, PN 16 s epoxidovou ochrannou vrstvou, na vodu</t>
  </si>
  <si>
    <t>-834758476</t>
  </si>
  <si>
    <t>126286983</t>
  </si>
  <si>
    <t>Rúra oceľová predizolovaná štandardná DN 80 pre ústredné kúrenie, dĺ. 12 m, priemer s izoláciou 160 mm, plášť HDPE</t>
  </si>
  <si>
    <t>1723587725</t>
  </si>
  <si>
    <t>Montáž vodovodnej armatúry na potrubí, posúvač v šachte s ručným kolieskom DN 50</t>
  </si>
  <si>
    <t>-1867175765</t>
  </si>
  <si>
    <t>Posúvač uzatvárací DN 50, liatinový, PN 6</t>
  </si>
  <si>
    <t>1017997496</t>
  </si>
  <si>
    <t>Označenie kanalizačného potrubia hnedou výstražnou fóliou</t>
  </si>
  <si>
    <t>-709096807</t>
  </si>
  <si>
    <t>99</t>
  </si>
  <si>
    <t>Presun hmôt HSV</t>
  </si>
  <si>
    <t>Presun hmôt pre rúrové vedenie z oceľových rúr zváraných v otvorenom výkope</t>
  </si>
  <si>
    <t>t</t>
  </si>
  <si>
    <t>660737690</t>
  </si>
  <si>
    <t>722</t>
  </si>
  <si>
    <t>Zdravotechnika - vnútorný vodovod</t>
  </si>
  <si>
    <t>Montáž guľového uzáveru prírubového DN 50</t>
  </si>
  <si>
    <t>-806068400</t>
  </si>
  <si>
    <t>Guľový uzáver prírubový na vodu nerez, DN 50, dĺ. 150 mm</t>
  </si>
  <si>
    <t>-1801058006</t>
  </si>
  <si>
    <t>Guľový uzáver prírubový na vodu, DN 50, dĺ. 85 mm, liatina, s vypúšťaním</t>
  </si>
  <si>
    <t>107450957</t>
  </si>
  <si>
    <t>Montáž vodovodného filtra prírubového DN 50</t>
  </si>
  <si>
    <t>-603996779</t>
  </si>
  <si>
    <t>74315083</t>
  </si>
  <si>
    <t>Montáž vodomeru pre vodu do 30°C prírubového skrutkového vertikálneho DN 32</t>
  </si>
  <si>
    <t>1984247996</t>
  </si>
  <si>
    <t>Vodomer 1" M</t>
  </si>
  <si>
    <t>636238316</t>
  </si>
  <si>
    <t>Presun hmôt pre vnútorný vodovod v objektoch výšky do 6 m</t>
  </si>
  <si>
    <t>%</t>
  </si>
  <si>
    <t>1670484672</t>
  </si>
  <si>
    <t>04 - S 04 - Napájacie gravitačné potrubie</t>
  </si>
  <si>
    <t xml:space="preserve">    6 - Úpravy povrchov, podlahy, osadenie</t>
  </si>
  <si>
    <t xml:space="preserve">    711 - Izolácie proti vode a vlhkosti</t>
  </si>
  <si>
    <t>Čerpanie vody na dopravnú výšku do 10 m s priemerným prítokom litrov za minútu nad 100 do 500 l</t>
  </si>
  <si>
    <t>hod</t>
  </si>
  <si>
    <t>817684784</t>
  </si>
  <si>
    <t>-778681087</t>
  </si>
  <si>
    <t>Hĺbenie nezapažených jám a zárezov. Príplatok za lepivosť horniny 3</t>
  </si>
  <si>
    <t>-2093464033</t>
  </si>
  <si>
    <t>Výkop ryhy do šírky 600 mm v horn.3 nad 100 m3</t>
  </si>
  <si>
    <t>1153883761</t>
  </si>
  <si>
    <t>Príplatok k cene za lepivosť pri hĺbení rýh šírky do 600 mm zapažených i nezapažených s urovnaním dna v hornine 3</t>
  </si>
  <si>
    <t>684879489</t>
  </si>
  <si>
    <t>Paženie a rozopretie stien rýh pre podzemné vedenie, príložné do 2 m</t>
  </si>
  <si>
    <t>-473770752</t>
  </si>
  <si>
    <t>Odstránenie paženia rýh pre podzemné vedenie, príložné hĺbky do 2 m</t>
  </si>
  <si>
    <t>1895935587</t>
  </si>
  <si>
    <t>Zásyp sypaninou so zhutnením jám, šachiet, rýh, zárezov alebo okolo objektov do 100 m3</t>
  </si>
  <si>
    <t>-882004655</t>
  </si>
  <si>
    <t>906125732</t>
  </si>
  <si>
    <t>522336851</t>
  </si>
  <si>
    <t>Lôžko pod potrubie, stoky a drobné objekty, v otvorenom výkope zo štrkodrvy 0-63 mm</t>
  </si>
  <si>
    <t>-1561299819</t>
  </si>
  <si>
    <t>2080217604</t>
  </si>
  <si>
    <t>Dosky, bloky, sedlá z betónu v otvorenom výkope tr. C 16/20</t>
  </si>
  <si>
    <t>-474386391</t>
  </si>
  <si>
    <t>Úpravy povrchov, podlahy, osadenie</t>
  </si>
  <si>
    <t>Výstuž mazanín z betónov (z kameniva) a z ľahkých betónov zo sietí KARI, priemer drôtu 6/6 mm, veľkosť oka 150x150 mm</t>
  </si>
  <si>
    <t>-1273493105</t>
  </si>
  <si>
    <t>Montáž kanalizačného PVC-U potrubia hladkého plnostenného DN 150</t>
  </si>
  <si>
    <t>-1425774722</t>
  </si>
  <si>
    <t>Rúra PVC-U hladký, kanalizačný, gravitačný systém D 160 mm, dĺ. 6 m, SN12 - plnostenná</t>
  </si>
  <si>
    <t>-1701170424</t>
  </si>
  <si>
    <t>Skúška tesnosti kanalizácie D 150 mm</t>
  </si>
  <si>
    <t>-2008279014</t>
  </si>
  <si>
    <t>Montáž PP revíznej kanalizačnej šachty priemeru 600 mm do výšky šachty 2 m s roznášacím prstencom a poklopom</t>
  </si>
  <si>
    <t>1133537136</t>
  </si>
  <si>
    <t>Šachtové dno prietočné DN 160x0°-60°, ku kanalizačnej revíznej šachte 600 mm, PP</t>
  </si>
  <si>
    <t>1495534561</t>
  </si>
  <si>
    <t>Vlnovcová šachtová rúra s hrdlom kanalizačná 600 mm, dĺžka 3,65 m, PP</t>
  </si>
  <si>
    <t>723399784</t>
  </si>
  <si>
    <t>Gumové tesnenie šachtovej rúry 600 mm ku kanalizačnej revíznej šachte 600 mm</t>
  </si>
  <si>
    <t>-1599594559</t>
  </si>
  <si>
    <t>Poklop liatinový A15 priemer 600 mm</t>
  </si>
  <si>
    <t>-404414569</t>
  </si>
  <si>
    <t>Betónový roznášací prstenec pre revízne šachty DN 600 až 1000</t>
  </si>
  <si>
    <t>-800188955</t>
  </si>
  <si>
    <t>Vtoková nádrž z betónových dielcov</t>
  </si>
  <si>
    <t>918865759</t>
  </si>
  <si>
    <t>Lapač nečistôt</t>
  </si>
  <si>
    <t>10078476</t>
  </si>
  <si>
    <t>Výtokový objekt z lomového kameňa</t>
  </si>
  <si>
    <t>1482812499</t>
  </si>
  <si>
    <t>Montáž lapača nečistôt pre PVC uličné vpuste</t>
  </si>
  <si>
    <t>-1210948552</t>
  </si>
  <si>
    <t>Osadenie liatinovej mreže vrátane rámu a koša na bahno hmotnosti jednotlivo nad 100 do 150 kg</t>
  </si>
  <si>
    <t>-583989966</t>
  </si>
  <si>
    <t>Mreža liatinová pre PVC vpuste, nosnosť 12,5 t</t>
  </si>
  <si>
    <t>1815272999</t>
  </si>
  <si>
    <t>Vybúranie otvoru v želzobet. priečkach a stenách plochy do 0,09 m2, do 300 mm,  -0,05900t</t>
  </si>
  <si>
    <t>1277277448</t>
  </si>
  <si>
    <t>Presun hmôt pre rúrové vedenie hĺbené z rúr z plast., hmôt alebo sklolamin. v otvorenom výkope</t>
  </si>
  <si>
    <t>-1437208146</t>
  </si>
  <si>
    <t>711</t>
  </si>
  <si>
    <t>Izolácie proti vode a vlhkosti</t>
  </si>
  <si>
    <t>Zhotovenie tesnenia rúr. prestupov HIZOT tmelom z epoxid. živice a tkaninou priemer do 200 mm</t>
  </si>
  <si>
    <t>-1877162012</t>
  </si>
  <si>
    <t>Živica epoxidová 2-zložková nízko viskózna</t>
  </si>
  <si>
    <t>kg</t>
  </si>
  <si>
    <t>-2030054636</t>
  </si>
  <si>
    <t>Presun hmôt pre izoláciu proti vode v objektoch výšky do 6 m</t>
  </si>
  <si>
    <t>-593836085</t>
  </si>
  <si>
    <t>05 - S 05 - Detské ihrisko</t>
  </si>
  <si>
    <t>I - I - PRÍPRAVA PLOCHY A BÚRANIE</t>
  </si>
  <si>
    <t>260856336</t>
  </si>
  <si>
    <t>Lokvidácia krovia do D kmeňa 10 cm, uloženie zeleného odpadu a dovoz do 500 m</t>
  </si>
  <si>
    <t>1515561703</t>
  </si>
  <si>
    <t>-418129144</t>
  </si>
  <si>
    <t>342472639</t>
  </si>
  <si>
    <t>-460263370</t>
  </si>
  <si>
    <t>935262991</t>
  </si>
  <si>
    <t>II - II - ZEMNÉ PRÁCE</t>
  </si>
  <si>
    <t>Vyhĺbenie plochy v šírke a hĺbke 30 cm pre betónový trám okraja gumenného obkladu, premiestnenie zeminy do 200 m, uloženie na depóniu</t>
  </si>
  <si>
    <t>1902079771</t>
  </si>
  <si>
    <t>Vyhĺbenie plochy o rozmere 30x30x50 cm pre bodový základ na mieste hracích prvkov, premiestnenie zeminy do 200 m, uloženie na depóniu</t>
  </si>
  <si>
    <t>-540997504</t>
  </si>
  <si>
    <t>Vyhĺbenie plochy o rozmere 30x30x60 cm pre bodový základ na mieste hracích prvkov, premiestnenie zeminy do 200 m, uloženie na depóniu</t>
  </si>
  <si>
    <t>-425579364</t>
  </si>
  <si>
    <t>Vyhĺbenie plochy o rozmere 40x40x60 cm pre bodový základ na mieste hracích prvkov, premiestnenie zeminy do 200 m, uloženie na depóniu</t>
  </si>
  <si>
    <t>1682406891</t>
  </si>
  <si>
    <t>Vyhĺbenie plochy o rozmere 40x40x70 cm pre bodový základ na mieste hracích prvkov, premiestnenie zeminy do 200 m, uloženie na depóniu</t>
  </si>
  <si>
    <t>1014448668</t>
  </si>
  <si>
    <t>Vyhĺbenie plochy o rozmere 50x50x60 cm pre bodový základ na mieste hracích prvkov, premiestnenie zeminy do 200 m, uloženie na depóniu</t>
  </si>
  <si>
    <t>1876657735</t>
  </si>
  <si>
    <t>Vyhĺbenie plochy o rozmere 50x50x70 cm pre bodový základ na mieste hracích prvkov, premiestnenie zeminy do 200 m, uloženie na depóniu</t>
  </si>
  <si>
    <t>51956163</t>
  </si>
  <si>
    <t>Vyhĺbenie plochy o rozmere 50x50x80 cm pre bodový základ na mieste hracích prvkov, premiestnenie zeminy do 200 m, uloženie na depóniu</t>
  </si>
  <si>
    <t>494407360</t>
  </si>
  <si>
    <t>Vyhĺbenie plochy o rozmere 50x70x80 cm pre bodový základ na mieste hracích prvkov, premiestnenie zeminy do 200 m, uloženie na depóniu</t>
  </si>
  <si>
    <t>1151357232</t>
  </si>
  <si>
    <t>Vyhĺbenie plochy o rozmere 50x70x90 cm pre bodový základ na mieste hracích prvkov, premiestnenie zeminy do 200 m, uloženie na depóniu</t>
  </si>
  <si>
    <t>614304342</t>
  </si>
  <si>
    <t>Vyhĺbenie plochy o rozmere 60x60x110 cm pre bodový základ na mieste hracích prvkov, premiestnenie zeminy do 200 m, uloženie na depóniu</t>
  </si>
  <si>
    <t>696016948</t>
  </si>
  <si>
    <t>Vyhĺbenie plochy o rozmere 60x60x90 cm pre bodový základ na mieste hracích prvkov, premiestnenie zeminy do 200 m, uloženie na depóniu</t>
  </si>
  <si>
    <t>-1871125918</t>
  </si>
  <si>
    <t>Vyhĺbenie plochy o rozmere 80x80x90 cm pre bodový základ na mieste hracích prvkov, premiestnenie zeminy do 200 m, uloženie na depóniu</t>
  </si>
  <si>
    <t>1296300309</t>
  </si>
  <si>
    <t>Vyhĺbenie plochy o rozmere 30/70 cm pre bodový základ na mieste hracích prvkov, premiestnenie zeminy do 200 m, uloženie na depóniu</t>
  </si>
  <si>
    <t>2089729215</t>
  </si>
  <si>
    <t>Vyhĺbenie plochy oválneho pôdorysu D = 186cm pre základ.pás 18x110 cm pre bodový základ na mieste hracích prvkov, premiestnenie zeminy do 200 m, uloženie na depóniu</t>
  </si>
  <si>
    <t>299405828</t>
  </si>
  <si>
    <t>Vyhĺbenie plochy ihriska pre mulčovanie hr. 35-45 cm, premiestnenie zeminy a uloženie na depóniu</t>
  </si>
  <si>
    <t>1457188645</t>
  </si>
  <si>
    <t>Vyhĺbenie plochy ihriska v mieste liatej gumy hr. 26 cm, premiestnenie zeminy do 20 m, rozhrnutie na teréne</t>
  </si>
  <si>
    <t>118565753</t>
  </si>
  <si>
    <t xml:space="preserve">Premiestnenie vykopanej zeminy na vzdialenosť do 200 m, naloženie na dopravný prostriedok, vyloženie, rozhrnutie so zhutnením </t>
  </si>
  <si>
    <t>-839817655</t>
  </si>
  <si>
    <t>2140840164</t>
  </si>
  <si>
    <t>III - III - ZÁKLADOVÉ A OBKLADAČSKÉ PRÁCE</t>
  </si>
  <si>
    <t>Zhotovenie betónového bodového základu rozmerov 30x30x40 cm C12/15  na štrkovom podklade 10 cm na mieste pripevnenia hracích prvkov s dopravou materiálu</t>
  </si>
  <si>
    <t>152647232</t>
  </si>
  <si>
    <t>Zhotovenie betónového bodového základu rozmerov 30x30x50 cm C12/15  na štrkovom podklade 10 cm na mieste pripevnenia hracích prvkov s dopravou materiálu</t>
  </si>
  <si>
    <t>1322673767</t>
  </si>
  <si>
    <t>Zhotovenie betónového bodového základu rozmerov 40x40x50 cm C12/15  na štrkovom podklade 10 cm na mieste pripevnenia hracích prvkov s dopravou materiálu</t>
  </si>
  <si>
    <t>-1797859533</t>
  </si>
  <si>
    <t>Zhotovenie betónového bodového základu rozmerov 40x40x60 cm C12/15  na štrkovom podklade 10 cm na mieste pripevnenia hracích prvkov s dopravou materiálu</t>
  </si>
  <si>
    <t>-38799794</t>
  </si>
  <si>
    <t>Zhotovenie betónového bodového základu rozmerov 50x50x50 cm C12/15  na štrkovom podklade 10 cm na mieste pripevnenia hracích prvkov s dopravou materiálu</t>
  </si>
  <si>
    <t>-351706454</t>
  </si>
  <si>
    <t>Zhotovenie betónového bodového základu rozmerov 50x50x60 cm C12/15  na štrkovom podklade 10 cm na mieste pripevnenia hracích prvkov s dopravou materiálu</t>
  </si>
  <si>
    <t>877806656</t>
  </si>
  <si>
    <t>Zhotovenie betónového bodového základu rozmerov 50x50x70 cm C12/15  na štrkovom podklade 10 cm na mieste pripevnenia hracích prvkov s dopravou materiálu</t>
  </si>
  <si>
    <t>787423401</t>
  </si>
  <si>
    <t>Zhotovenie betónového bodového základu rozmerov 50x70x70 cm C12/15  na štrkovom podklade 10 cm na mieste pripevnenia hracích prvkov s dopravou materiálu</t>
  </si>
  <si>
    <t>-1134136894</t>
  </si>
  <si>
    <t>Zhotovenie betónového bodového základu rozmerov 50x70x80 cm C12/15  na štrkovom podklade 10 cm na mieste pripevnenia hracích prvkov s dopravou materiálu</t>
  </si>
  <si>
    <t>-547212467</t>
  </si>
  <si>
    <t>Zhotovenie betónového bodového základu rozmerov 60x60x100 cm C12/15  na štrkovom podklade 10 cm na mieste pripevnenia hracích prvkov s dopravou materiálu</t>
  </si>
  <si>
    <t>-2063183859</t>
  </si>
  <si>
    <t>Zhotovenie betónového bodového základu rozmerov 60x60x80 cm C12/15  na štrkovom podklade 10 cm na mieste pripevnenia hracích prvkov s dopravou materiálu</t>
  </si>
  <si>
    <t>-123406464</t>
  </si>
  <si>
    <t>Zhotovenie betónového bodového základu rozmerov 80x80x80 cm C12/15  na štrkovom podklade 10 cm na mieste pripevnenia hracích prvkov s dopravou materiálu</t>
  </si>
  <si>
    <t>1321920569</t>
  </si>
  <si>
    <t>Zhotovenie betónového bodového základu rozmerov 30/60 cm C12/15  na štrkovom podklade 10 cm na mieste pripevnenia hracích prvkov s dopravou materiálu</t>
  </si>
  <si>
    <t>-1181152814</t>
  </si>
  <si>
    <t>Zhotovenie betónového základového pásu oválneho pôdorysu D = 186 cm rozmerov 18x110 cm C12/15  na štrkovom podklade 10 cm na mieste pripevnenia hracích prvkov s dopravou materiálu</t>
  </si>
  <si>
    <t>-1790998675</t>
  </si>
  <si>
    <t>Dláždenie liatou gumou na ploche ihriska, 11 cm SBR gumový základ, 4 + 10 cm lôžko z kamennej drviny, 1 vrstva geotextílie 150 g/m2</t>
  </si>
  <si>
    <t>-963696626</t>
  </si>
  <si>
    <t>Dláždenie mulčovacím materiálom pre ochranu proti pádu na ploche ihriska v 30 cm hĺbke, so štrkopieskovým podkladom hr. 5 cm s dovozom materiálu</t>
  </si>
  <si>
    <t>893093882</t>
  </si>
  <si>
    <t>Dláždenie mulčovacím materiálom pre ochranu proti pádu na ploche ihriska v 40 cm hĺbke, so štrkopieskovým podkladom hr. 5 cm s dovozom materiálu</t>
  </si>
  <si>
    <t>2020988250</t>
  </si>
  <si>
    <t>Dláždenie mulčovacím materiálom pre ochranu proti pádu na ploche ihriska v 6 cm hĺbke, so štrkopieskovým podkladom hr. 5 cm s dovozom materiálu</t>
  </si>
  <si>
    <t>-150430190</t>
  </si>
  <si>
    <t>Ukladanie gumovej obruby 4x25x100 cm, totžnej s obkladom EPDM, uloženie do betónového základu C12/15 25/25 cm s podkladom zo štrku</t>
  </si>
  <si>
    <t>-800708456</t>
  </si>
  <si>
    <t>IV - IV - HRACIE PRVKY</t>
  </si>
  <si>
    <t>"Futkosó" stĺp o výške 450 cm svlajkou 60*37 cm, pripevnený do zeminy</t>
  </si>
  <si>
    <t>-183688364</t>
  </si>
  <si>
    <t>Plot okolo ihriska z drevených dosiek rozmerov 2,5x10x100 cm, spájaných s nosnou konštrukciou, montované na mieste</t>
  </si>
  <si>
    <t>-2118047303</t>
  </si>
  <si>
    <t>Škrečkové ( bežecké ) koleso na bežecké preteky (labancov) rozmery 500x60x358 cm kovová konštrukcia, elektrický pohon</t>
  </si>
  <si>
    <t>1210321359</t>
  </si>
  <si>
    <t>Extra hojdačka s tromi stojanmi so závesnou sedačkou, hojdacím hniezdom pre bábätká,a kolískovou sedačkou, rozmery 620x280x228 cm</t>
  </si>
  <si>
    <t>súb.</t>
  </si>
  <si>
    <t>616286399</t>
  </si>
  <si>
    <t>Hojdačka dvojramenná (prevažovacia) pre viac osôb, oceľová konštrukcia s držadlami, rozmry 63x400x240 cm</t>
  </si>
  <si>
    <t>246860834</t>
  </si>
  <si>
    <t xml:space="preserve">Pieskovisko obdĺžnikového tvaru rozmerov 420 x 320 cm vytvorené z betónu priestorovou plastikous liatym gumovým obkladom,geotextílnou výstelkou, vysušovanie vody </t>
  </si>
  <si>
    <t>-424877474</t>
  </si>
  <si>
    <t>Obrovské škrečkové koleso z borovicového ihličnatého dreva zlepeného po vrstvách, povrchová úprava 2x lazúrom, rozmery 192x192x190 cm</t>
  </si>
  <si>
    <t>-1282331058</t>
  </si>
  <si>
    <t>Hrací hrad s tromi vežami, rozmery 1474x706x660 cm, + špirálová rúrková šmýkačka + lanový tunel + štvorstranná sieťová preliezačka + šplhadlo 400 cm +džungľový most 400 cm + hradná hra</t>
  </si>
  <si>
    <t>kpl</t>
  </si>
  <si>
    <t>1019817373</t>
  </si>
  <si>
    <t xml:space="preserve">Otáčacia hra na mávanie vlajkami D 380x 250 cm štvormiestna otáčacia hra s tanierovým sedadlom, oceľový stĺp D = 20 cm </t>
  </si>
  <si>
    <t>-1770573278</t>
  </si>
  <si>
    <t>Zapustený trampolín s plochou na skákanie o priemere 150 cm, pozinkovaná montážna jednotka zapustiteľná do zeme, farebná</t>
  </si>
  <si>
    <t>-1519700113</t>
  </si>
  <si>
    <t xml:space="preserve">Hracia ohrada trám z borovice ihličnatej 150 x 150 mm, namontovaný na základové kovové nosné podstavce, s píšťalami z nerez.oceľových rúr rôznej výšky, rozmery 15x100x120 cm </t>
  </si>
  <si>
    <t>1939940682</t>
  </si>
  <si>
    <t>Brána oplotenia, konštrukcia podľa čiastkového plánu</t>
  </si>
  <si>
    <t>1589375982</t>
  </si>
  <si>
    <t>Prepravné poplatky, montovanie, osadenie</t>
  </si>
  <si>
    <t>-1501321257</t>
  </si>
  <si>
    <t>Montáž na tvári miesta, odmena za osadenie, betón, (materiál, výjazdy, ubytovanie, pracovné stroje)</t>
  </si>
  <si>
    <t>-1594731558</t>
  </si>
  <si>
    <t>Revízia vykonaná pred odovzdaním do užívania, vyhotovenie individuálnych osvedčení, s vyhotovením potrebných výkresov a statických výpočtov</t>
  </si>
  <si>
    <t>1485447266</t>
  </si>
  <si>
    <t>V - V - ZARIADENIA, PROSTRIEDKY</t>
  </si>
  <si>
    <t>1748497458</t>
  </si>
  <si>
    <t>1514748447</t>
  </si>
  <si>
    <t>-2076274011</t>
  </si>
  <si>
    <t>VI - VI - VÝSADBOVÉ A DOKONČOVACIE PRÁCE</t>
  </si>
  <si>
    <t>Úprava trávnika doplnením živín s pridaním 60 gr/m2 umelého hnojiva, premiestnenie materiálu, rozsypávanie,zalievanie</t>
  </si>
  <si>
    <t>-1038134024</t>
  </si>
  <si>
    <t>Zatrávnenie 4,5 dkg/m2 rozsypaním suchomilnou trávnou zmesou, v prípade otreby s úpravou pôdy valcovaním, zalievanie do 1. kosenia</t>
  </si>
  <si>
    <t>-1318007937</t>
  </si>
  <si>
    <t>Výsadba kovín rozmeru a kvality K3 60/80 a K3 40/60, premiestnenie, úprava pôdy, vytvorenie priestoru tanierového formátu na zalievanie, zalievanie</t>
  </si>
  <si>
    <t>-1341963461</t>
  </si>
  <si>
    <t>Zhotovenie studne na pitnú vodu, uloženie potrubia a vybudovanie telesa studne</t>
  </si>
  <si>
    <t>1821718918</t>
  </si>
  <si>
    <t>Zhotovenie informačnej tabule malého rozmeru ošetrené impregnačným prostriedkom Wolamint SX-10 (alebo ekvivalent), lepenou dubovou nosnou plochou s lézrom gravírov.obraz.a text. obsahom</t>
  </si>
  <si>
    <t>Dláždenie vozovky štrkom pre ťažké motorové vozidlá kamenná drvina Z11/22 7 cm, pod tým Z22/45 a Z45/80 hr. 20 cm na  geotextilnej podložke so zhutnením</t>
  </si>
  <si>
    <t>Zhotovenie drevenej nádoby na selektívny zber odpadu, ako mmcité quinbin QB 610t (alebo ekvivalent), na vopred navŕtabé zemné skrutky</t>
  </si>
  <si>
    <t>Zhotovenie drevenej nádoby na zber odpadu, ako mmcité quinbin QB 110 (alebo ekvivalent), dovoz na miesto určenia, osadenie na vopred navŕtabé zemné skrutky</t>
  </si>
  <si>
    <t>Skrutkovanie dubového hrubého reziva lávky,phobľovaného, vrstvene lepeného, impregnované Wolmanit CX-10 (alebo ekvivalent) rozmerov 49x35 cm hr. 5 cm k L oceľ.profilu vrátane materiálu</t>
  </si>
  <si>
    <t>Zhotovenie doskového debnenia agátového terasového obkladu Robinia Group alebo ekvivalent 4x10 cm upínané kyselinovzdor.klipsami a terasovými skrutkami</t>
  </si>
  <si>
    <t>Výroba informačných tabúľ 50/50/5 mm podstavce 90 cm dlhé  161x60x5 cm impregnované Wolmanit CX-10 (alebo ekvivalent) s drážkou a perom vrátane dodávky materiálu</t>
  </si>
  <si>
    <t>Prírubový filter na vodu DN 50, dĺ. 230 mm, telo a viečko liatina, sitko oceľ,  EPDM</t>
  </si>
  <si>
    <t>Montáž predizolovaného potrubia do 145 °C pre ÚK, kondenzát, horúcovod, ulož.podzemné, DN 80, hr. st.3,2 mm, izol. štandardná D 160 mm</t>
  </si>
  <si>
    <t>Lavice s operadlom drevenej-kovovej konštrukcie, zaobstaranie typu mmcité blocq (alebo ekvivalent), dovoz na miesto, osadenie na miesto na vopred navŕtané zemné skrutky</t>
  </si>
  <si>
    <t>Lavice bez operadla drevenej-kovovej konštrukcie, zaobstaranie typu mmcité blocq (alebo ekvivalent), dovoz na miesto, osadenie na miesto na vopred navŕtané zemné skrutky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</si>
</sst>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horizontal="right" vertical="center"/>
    </xf>
    <xf numFmtId="4" fontId="26" fillId="0" borderId="0" xfId="0" applyNumberFormat="1" applyFont="1" applyBorder="1" applyAlignment="1">
      <alignment horizontal="right"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4" fontId="31" fillId="0" borderId="12" xfId="0" applyNumberFormat="1" applyFont="1" applyBorder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4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4" fontId="20" fillId="0" borderId="20" xfId="0" applyNumberFormat="1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25" fillId="0" borderId="0" xfId="0" applyNumberFormat="1" applyFont="1" applyAlignment="1">
      <alignment horizontal="right" vertical="center"/>
    </xf>
    <xf numFmtId="0" fontId="19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9" fillId="4" borderId="17" xfId="0" applyFont="1" applyFill="1" applyBorder="1" applyAlignment="1">
      <alignment horizontal="center" vertical="center" wrapText="1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18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3" fillId="0" borderId="16" xfId="0" applyFont="1" applyBorder="1" applyAlignment="1" applyProtection="1">
      <alignment horizontal="left" vertical="center" wrapText="1"/>
      <protection locked="0"/>
    </xf>
    <xf numFmtId="0" fontId="33" fillId="0" borderId="18" xfId="0" applyFont="1" applyBorder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1"/>
  <sheetViews>
    <sheetView showGridLines="0" tabSelected="1" workbookViewId="0">
      <selection activeCell="AR2" sqref="AR2:BG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4</v>
      </c>
      <c r="BV1" s="13" t="s">
        <v>5</v>
      </c>
    </row>
    <row r="2" spans="1:74" s="1" customFormat="1" ht="36.950000000000003" customHeight="1">
      <c r="AR2" s="210" t="s">
        <v>6</v>
      </c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S2" s="14" t="s">
        <v>7</v>
      </c>
      <c r="BT2" s="14" t="s">
        <v>8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s="1" customFormat="1" ht="12" customHeight="1">
      <c r="B5" s="17"/>
      <c r="D5" s="20" t="s">
        <v>12</v>
      </c>
      <c r="K5" s="193" t="s">
        <v>13</v>
      </c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R5" s="17"/>
      <c r="BS5" s="14" t="s">
        <v>7</v>
      </c>
    </row>
    <row r="6" spans="1:74" s="1" customFormat="1" ht="36.950000000000003" customHeight="1">
      <c r="B6" s="17"/>
      <c r="D6" s="22" t="s">
        <v>14</v>
      </c>
      <c r="K6" s="195" t="s">
        <v>15</v>
      </c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R6" s="17"/>
      <c r="BS6" s="14" t="s">
        <v>7</v>
      </c>
    </row>
    <row r="7" spans="1:74" s="1" customFormat="1" ht="12" customHeight="1">
      <c r="B7" s="17"/>
      <c r="D7" s="23" t="s">
        <v>16</v>
      </c>
      <c r="K7" s="21" t="s">
        <v>1</v>
      </c>
      <c r="AK7" s="23" t="s">
        <v>17</v>
      </c>
      <c r="AN7" s="21" t="s">
        <v>1</v>
      </c>
      <c r="AR7" s="17"/>
      <c r="BS7" s="14" t="s">
        <v>7</v>
      </c>
    </row>
    <row r="8" spans="1:74" s="1" customFormat="1" ht="12" customHeight="1">
      <c r="B8" s="17"/>
      <c r="D8" s="23" t="s">
        <v>18</v>
      </c>
      <c r="K8" s="21" t="s">
        <v>19</v>
      </c>
      <c r="AK8" s="23" t="s">
        <v>20</v>
      </c>
      <c r="AN8" s="179">
        <v>44684</v>
      </c>
      <c r="AR8" s="17"/>
      <c r="BS8" s="14" t="s">
        <v>7</v>
      </c>
    </row>
    <row r="9" spans="1:74" s="1" customFormat="1" ht="14.45" customHeight="1">
      <c r="B9" s="17"/>
      <c r="AR9" s="17"/>
      <c r="BS9" s="14" t="s">
        <v>7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7</v>
      </c>
    </row>
    <row r="11" spans="1:74" s="1" customFormat="1" ht="18.399999999999999" customHeight="1">
      <c r="B11" s="17"/>
      <c r="E11" s="21" t="s">
        <v>23</v>
      </c>
      <c r="AK11" s="23" t="s">
        <v>24</v>
      </c>
      <c r="AN11" s="21" t="s">
        <v>1</v>
      </c>
      <c r="AR11" s="17"/>
      <c r="BS11" s="14" t="s">
        <v>7</v>
      </c>
    </row>
    <row r="12" spans="1:74" s="1" customFormat="1" ht="6.95" customHeight="1">
      <c r="B12" s="17"/>
      <c r="AR12" s="17"/>
      <c r="BS12" s="14" t="s">
        <v>7</v>
      </c>
    </row>
    <row r="13" spans="1:74" s="1" customFormat="1" ht="12" customHeight="1">
      <c r="B13" s="17"/>
      <c r="D13" s="23" t="s">
        <v>25</v>
      </c>
      <c r="AK13" s="23" t="s">
        <v>22</v>
      </c>
      <c r="AN13" s="21" t="s">
        <v>1</v>
      </c>
      <c r="AR13" s="17"/>
      <c r="BS13" s="14" t="s">
        <v>7</v>
      </c>
    </row>
    <row r="14" spans="1:74" ht="12.75">
      <c r="B14" s="17"/>
      <c r="E14" s="21" t="s">
        <v>26</v>
      </c>
      <c r="AK14" s="23" t="s">
        <v>24</v>
      </c>
      <c r="AN14" s="21" t="s">
        <v>1</v>
      </c>
      <c r="AR14" s="17"/>
      <c r="BS14" s="14" t="s">
        <v>7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27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28</v>
      </c>
      <c r="AK17" s="23" t="s">
        <v>24</v>
      </c>
      <c r="AN17" s="21" t="s">
        <v>1</v>
      </c>
      <c r="AR17" s="17"/>
      <c r="BS17" s="14" t="s">
        <v>4</v>
      </c>
    </row>
    <row r="18" spans="1:71" s="1" customFormat="1" ht="6.95" customHeight="1">
      <c r="B18" s="17"/>
      <c r="AR18" s="17"/>
      <c r="BS18" s="14" t="s">
        <v>7</v>
      </c>
    </row>
    <row r="19" spans="1:71" s="1" customFormat="1" ht="12" customHeight="1">
      <c r="B19" s="17"/>
      <c r="D19" s="23" t="s">
        <v>29</v>
      </c>
      <c r="AK19" s="23" t="s">
        <v>22</v>
      </c>
      <c r="AN19" s="21" t="s">
        <v>1</v>
      </c>
      <c r="AR19" s="17"/>
      <c r="BS19" s="14" t="s">
        <v>7</v>
      </c>
    </row>
    <row r="20" spans="1:71" s="1" customFormat="1" ht="18.399999999999999" customHeight="1">
      <c r="B20" s="17"/>
      <c r="E20" s="21" t="s">
        <v>26</v>
      </c>
      <c r="AK20" s="23" t="s">
        <v>24</v>
      </c>
      <c r="AN20" s="21" t="s">
        <v>1</v>
      </c>
      <c r="AR20" s="17"/>
      <c r="BS20" s="14" t="s">
        <v>4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30</v>
      </c>
      <c r="AR22" s="17"/>
    </row>
    <row r="23" spans="1:71" s="1" customFormat="1" ht="16.5" customHeight="1">
      <c r="B23" s="17"/>
      <c r="E23" s="196" t="s">
        <v>1</v>
      </c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31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97">
        <f>ROUND(AG94,2)</f>
        <v>0</v>
      </c>
      <c r="AL26" s="198"/>
      <c r="AM26" s="198"/>
      <c r="AN26" s="198"/>
      <c r="AO26" s="198"/>
      <c r="AP26" s="26"/>
      <c r="AQ26" s="26"/>
      <c r="AR26" s="27"/>
      <c r="BG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G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99" t="s">
        <v>32</v>
      </c>
      <c r="M28" s="199"/>
      <c r="N28" s="199"/>
      <c r="O28" s="199"/>
      <c r="P28" s="199"/>
      <c r="Q28" s="26"/>
      <c r="R28" s="26"/>
      <c r="S28" s="26"/>
      <c r="T28" s="26"/>
      <c r="U28" s="26"/>
      <c r="V28" s="26"/>
      <c r="W28" s="199" t="s">
        <v>33</v>
      </c>
      <c r="X28" s="199"/>
      <c r="Y28" s="199"/>
      <c r="Z28" s="199"/>
      <c r="AA28" s="199"/>
      <c r="AB28" s="199"/>
      <c r="AC28" s="199"/>
      <c r="AD28" s="199"/>
      <c r="AE28" s="199"/>
      <c r="AF28" s="26"/>
      <c r="AG28" s="26"/>
      <c r="AH28" s="26"/>
      <c r="AI28" s="26"/>
      <c r="AJ28" s="26"/>
      <c r="AK28" s="199" t="s">
        <v>34</v>
      </c>
      <c r="AL28" s="199"/>
      <c r="AM28" s="199"/>
      <c r="AN28" s="199"/>
      <c r="AO28" s="199"/>
      <c r="AP28" s="26"/>
      <c r="AQ28" s="26"/>
      <c r="AR28" s="27"/>
      <c r="BG28" s="26"/>
    </row>
    <row r="29" spans="1:71" s="3" customFormat="1" ht="14.45" customHeight="1">
      <c r="B29" s="31"/>
      <c r="D29" s="23" t="s">
        <v>35</v>
      </c>
      <c r="F29" s="32" t="s">
        <v>36</v>
      </c>
      <c r="L29" s="202">
        <v>0.2</v>
      </c>
      <c r="M29" s="201"/>
      <c r="N29" s="201"/>
      <c r="O29" s="201"/>
      <c r="P29" s="201"/>
      <c r="Q29" s="33"/>
      <c r="R29" s="33"/>
      <c r="S29" s="33"/>
      <c r="T29" s="33"/>
      <c r="U29" s="33"/>
      <c r="V29" s="33"/>
      <c r="W29" s="200">
        <f>ROUND(BB94, 2)</f>
        <v>0</v>
      </c>
      <c r="X29" s="201"/>
      <c r="Y29" s="201"/>
      <c r="Z29" s="201"/>
      <c r="AA29" s="201"/>
      <c r="AB29" s="201"/>
      <c r="AC29" s="201"/>
      <c r="AD29" s="201"/>
      <c r="AE29" s="201"/>
      <c r="AF29" s="33"/>
      <c r="AG29" s="33"/>
      <c r="AH29" s="33"/>
      <c r="AI29" s="33"/>
      <c r="AJ29" s="33"/>
      <c r="AK29" s="200">
        <f>ROUND(AX94, 2)</f>
        <v>0</v>
      </c>
      <c r="AL29" s="201"/>
      <c r="AM29" s="201"/>
      <c r="AN29" s="201"/>
      <c r="AO29" s="201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5" customHeight="1">
      <c r="B30" s="31"/>
      <c r="F30" s="32" t="s">
        <v>37</v>
      </c>
      <c r="L30" s="205">
        <v>0.2</v>
      </c>
      <c r="M30" s="204"/>
      <c r="N30" s="204"/>
      <c r="O30" s="204"/>
      <c r="P30" s="204"/>
      <c r="W30" s="203">
        <f>ROUND(BC94, 2)</f>
        <v>0</v>
      </c>
      <c r="X30" s="204"/>
      <c r="Y30" s="204"/>
      <c r="Z30" s="204"/>
      <c r="AA30" s="204"/>
      <c r="AB30" s="204"/>
      <c r="AC30" s="204"/>
      <c r="AD30" s="204"/>
      <c r="AE30" s="204"/>
      <c r="AK30" s="203">
        <f>ROUND(AY94, 2)</f>
        <v>0</v>
      </c>
      <c r="AL30" s="204"/>
      <c r="AM30" s="204"/>
      <c r="AN30" s="204"/>
      <c r="AO30" s="204"/>
      <c r="AR30" s="31"/>
    </row>
    <row r="31" spans="1:71" s="3" customFormat="1" ht="14.45" hidden="1" customHeight="1">
      <c r="B31" s="31"/>
      <c r="F31" s="23" t="s">
        <v>38</v>
      </c>
      <c r="L31" s="205">
        <v>0.2</v>
      </c>
      <c r="M31" s="204"/>
      <c r="N31" s="204"/>
      <c r="O31" s="204"/>
      <c r="P31" s="204"/>
      <c r="W31" s="203">
        <f>ROUND(BD94, 2)</f>
        <v>0</v>
      </c>
      <c r="X31" s="204"/>
      <c r="Y31" s="204"/>
      <c r="Z31" s="204"/>
      <c r="AA31" s="204"/>
      <c r="AB31" s="204"/>
      <c r="AC31" s="204"/>
      <c r="AD31" s="204"/>
      <c r="AE31" s="204"/>
      <c r="AK31" s="203">
        <v>0</v>
      </c>
      <c r="AL31" s="204"/>
      <c r="AM31" s="204"/>
      <c r="AN31" s="204"/>
      <c r="AO31" s="204"/>
      <c r="AR31" s="31"/>
    </row>
    <row r="32" spans="1:71" s="3" customFormat="1" ht="14.45" hidden="1" customHeight="1">
      <c r="B32" s="31"/>
      <c r="F32" s="23" t="s">
        <v>39</v>
      </c>
      <c r="L32" s="205">
        <v>0.2</v>
      </c>
      <c r="M32" s="204"/>
      <c r="N32" s="204"/>
      <c r="O32" s="204"/>
      <c r="P32" s="204"/>
      <c r="W32" s="203">
        <f>ROUND(BE94, 2)</f>
        <v>0</v>
      </c>
      <c r="X32" s="204"/>
      <c r="Y32" s="204"/>
      <c r="Z32" s="204"/>
      <c r="AA32" s="204"/>
      <c r="AB32" s="204"/>
      <c r="AC32" s="204"/>
      <c r="AD32" s="204"/>
      <c r="AE32" s="204"/>
      <c r="AK32" s="203">
        <v>0</v>
      </c>
      <c r="AL32" s="204"/>
      <c r="AM32" s="204"/>
      <c r="AN32" s="204"/>
      <c r="AO32" s="204"/>
      <c r="AR32" s="31"/>
    </row>
    <row r="33" spans="1:59" s="3" customFormat="1" ht="14.45" hidden="1" customHeight="1">
      <c r="B33" s="31"/>
      <c r="F33" s="32" t="s">
        <v>40</v>
      </c>
      <c r="L33" s="202">
        <v>0</v>
      </c>
      <c r="M33" s="201"/>
      <c r="N33" s="201"/>
      <c r="O33" s="201"/>
      <c r="P33" s="201"/>
      <c r="Q33" s="33"/>
      <c r="R33" s="33"/>
      <c r="S33" s="33"/>
      <c r="T33" s="33"/>
      <c r="U33" s="33"/>
      <c r="V33" s="33"/>
      <c r="W33" s="200">
        <f>ROUND(BF94, 2)</f>
        <v>0</v>
      </c>
      <c r="X33" s="201"/>
      <c r="Y33" s="201"/>
      <c r="Z33" s="201"/>
      <c r="AA33" s="201"/>
      <c r="AB33" s="201"/>
      <c r="AC33" s="201"/>
      <c r="AD33" s="201"/>
      <c r="AE33" s="201"/>
      <c r="AF33" s="33"/>
      <c r="AG33" s="33"/>
      <c r="AH33" s="33"/>
      <c r="AI33" s="33"/>
      <c r="AJ33" s="33"/>
      <c r="AK33" s="200">
        <v>0</v>
      </c>
      <c r="AL33" s="201"/>
      <c r="AM33" s="201"/>
      <c r="AN33" s="201"/>
      <c r="AO33" s="201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9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G34" s="26"/>
    </row>
    <row r="35" spans="1:59" s="2" customFormat="1" ht="25.9" customHeight="1">
      <c r="A35" s="26"/>
      <c r="B35" s="27"/>
      <c r="C35" s="35"/>
      <c r="D35" s="36" t="s">
        <v>41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42</v>
      </c>
      <c r="U35" s="37"/>
      <c r="V35" s="37"/>
      <c r="W35" s="37"/>
      <c r="X35" s="209" t="s">
        <v>43</v>
      </c>
      <c r="Y35" s="207"/>
      <c r="Z35" s="207"/>
      <c r="AA35" s="207"/>
      <c r="AB35" s="207"/>
      <c r="AC35" s="37"/>
      <c r="AD35" s="37"/>
      <c r="AE35" s="37"/>
      <c r="AF35" s="37"/>
      <c r="AG35" s="37"/>
      <c r="AH35" s="37"/>
      <c r="AI35" s="37"/>
      <c r="AJ35" s="37"/>
      <c r="AK35" s="206">
        <f>SUM(AK26:AK33)</f>
        <v>0</v>
      </c>
      <c r="AL35" s="207"/>
      <c r="AM35" s="207"/>
      <c r="AN35" s="207"/>
      <c r="AO35" s="208"/>
      <c r="AP35" s="35"/>
      <c r="AQ35" s="35"/>
      <c r="AR35" s="27"/>
      <c r="BG35" s="26"/>
    </row>
    <row r="36" spans="1:59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G36" s="26"/>
    </row>
    <row r="37" spans="1:59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G37" s="26"/>
    </row>
    <row r="38" spans="1:59" s="1" customFormat="1" ht="14.45" customHeight="1">
      <c r="B38" s="17"/>
      <c r="AR38" s="17"/>
    </row>
    <row r="39" spans="1:59" s="1" customFormat="1" ht="14.45" customHeight="1">
      <c r="B39" s="17"/>
      <c r="AR39" s="17"/>
    </row>
    <row r="40" spans="1:59" s="1" customFormat="1" ht="14.45" customHeight="1">
      <c r="B40" s="17"/>
      <c r="AR40" s="17"/>
    </row>
    <row r="41" spans="1:59" s="1" customFormat="1" ht="14.45" customHeight="1">
      <c r="B41" s="17"/>
      <c r="AR41" s="17"/>
    </row>
    <row r="42" spans="1:59" s="1" customFormat="1" ht="14.45" customHeight="1">
      <c r="B42" s="17"/>
      <c r="AR42" s="17"/>
    </row>
    <row r="43" spans="1:59" s="1" customFormat="1" ht="14.45" customHeight="1">
      <c r="B43" s="17"/>
      <c r="AR43" s="17"/>
    </row>
    <row r="44" spans="1:59" s="1" customFormat="1" ht="14.45" customHeight="1">
      <c r="B44" s="17"/>
      <c r="AR44" s="17"/>
    </row>
    <row r="45" spans="1:59" s="1" customFormat="1" ht="14.45" customHeight="1">
      <c r="B45" s="17"/>
      <c r="AR45" s="17"/>
    </row>
    <row r="46" spans="1:59" s="1" customFormat="1" ht="14.45" customHeight="1">
      <c r="B46" s="17"/>
      <c r="AR46" s="17"/>
    </row>
    <row r="47" spans="1:59" s="1" customFormat="1" ht="14.45" customHeight="1">
      <c r="B47" s="17"/>
      <c r="AR47" s="17"/>
    </row>
    <row r="48" spans="1:59" s="1" customFormat="1" ht="14.45" customHeight="1">
      <c r="B48" s="17"/>
      <c r="AR48" s="17"/>
    </row>
    <row r="49" spans="1:59" s="2" customFormat="1" ht="14.45" customHeight="1">
      <c r="B49" s="39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39"/>
    </row>
    <row r="50" spans="1:59">
      <c r="B50" s="17"/>
      <c r="AR50" s="17"/>
    </row>
    <row r="51" spans="1:59">
      <c r="B51" s="17"/>
      <c r="AR51" s="17"/>
    </row>
    <row r="52" spans="1:59">
      <c r="B52" s="17"/>
      <c r="AR52" s="17"/>
    </row>
    <row r="53" spans="1:59">
      <c r="B53" s="17"/>
      <c r="AR53" s="17"/>
    </row>
    <row r="54" spans="1:59">
      <c r="B54" s="17"/>
      <c r="AR54" s="17"/>
    </row>
    <row r="55" spans="1:59">
      <c r="B55" s="17"/>
      <c r="AR55" s="17"/>
    </row>
    <row r="56" spans="1:59">
      <c r="B56" s="17"/>
      <c r="AR56" s="17"/>
    </row>
    <row r="57" spans="1:59">
      <c r="B57" s="17"/>
      <c r="AR57" s="17"/>
    </row>
    <row r="58" spans="1:59">
      <c r="B58" s="17"/>
      <c r="AR58" s="17"/>
    </row>
    <row r="59" spans="1:59">
      <c r="B59" s="17"/>
      <c r="AR59" s="17"/>
    </row>
    <row r="60" spans="1:59" s="2" customFormat="1" ht="12.75">
      <c r="A60" s="26"/>
      <c r="B60" s="27"/>
      <c r="C60" s="26"/>
      <c r="D60" s="42" t="s">
        <v>46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47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46</v>
      </c>
      <c r="AI60" s="29"/>
      <c r="AJ60" s="29"/>
      <c r="AK60" s="29"/>
      <c r="AL60" s="29"/>
      <c r="AM60" s="42" t="s">
        <v>47</v>
      </c>
      <c r="AN60" s="29"/>
      <c r="AO60" s="29"/>
      <c r="AP60" s="26"/>
      <c r="AQ60" s="26"/>
      <c r="AR60" s="27"/>
      <c r="BG60" s="26"/>
    </row>
    <row r="61" spans="1:59">
      <c r="B61" s="17"/>
      <c r="AR61" s="17"/>
    </row>
    <row r="62" spans="1:59">
      <c r="B62" s="17"/>
      <c r="AR62" s="17"/>
    </row>
    <row r="63" spans="1:59">
      <c r="B63" s="17"/>
      <c r="AR63" s="17"/>
    </row>
    <row r="64" spans="1:59" s="2" customFormat="1" ht="12.75">
      <c r="A64" s="26"/>
      <c r="B64" s="27"/>
      <c r="C64" s="26"/>
      <c r="D64" s="40" t="s">
        <v>48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49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G64" s="26"/>
    </row>
    <row r="65" spans="1:59">
      <c r="B65" s="17"/>
      <c r="AR65" s="17"/>
    </row>
    <row r="66" spans="1:59">
      <c r="B66" s="17"/>
      <c r="AR66" s="17"/>
    </row>
    <row r="67" spans="1:59">
      <c r="B67" s="17"/>
      <c r="AR67" s="17"/>
    </row>
    <row r="68" spans="1:59">
      <c r="B68" s="17"/>
      <c r="AR68" s="17"/>
    </row>
    <row r="69" spans="1:59">
      <c r="B69" s="17"/>
      <c r="AR69" s="17"/>
    </row>
    <row r="70" spans="1:59">
      <c r="B70" s="17"/>
      <c r="AR70" s="17"/>
    </row>
    <row r="71" spans="1:59">
      <c r="B71" s="17"/>
      <c r="AR71" s="17"/>
    </row>
    <row r="72" spans="1:59">
      <c r="B72" s="17"/>
      <c r="AR72" s="17"/>
    </row>
    <row r="73" spans="1:59">
      <c r="B73" s="17"/>
      <c r="AR73" s="17"/>
    </row>
    <row r="74" spans="1:59">
      <c r="B74" s="17"/>
      <c r="AR74" s="17"/>
    </row>
    <row r="75" spans="1:59" s="2" customFormat="1" ht="12.75">
      <c r="A75" s="26"/>
      <c r="B75" s="27"/>
      <c r="C75" s="26"/>
      <c r="D75" s="42" t="s">
        <v>46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47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46</v>
      </c>
      <c r="AI75" s="29"/>
      <c r="AJ75" s="29"/>
      <c r="AK75" s="29"/>
      <c r="AL75" s="29"/>
      <c r="AM75" s="42" t="s">
        <v>47</v>
      </c>
      <c r="AN75" s="29"/>
      <c r="AO75" s="29"/>
      <c r="AP75" s="26"/>
      <c r="AQ75" s="26"/>
      <c r="AR75" s="27"/>
      <c r="BG75" s="26"/>
    </row>
    <row r="76" spans="1:59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G76" s="26"/>
    </row>
    <row r="77" spans="1:59" s="2" customFormat="1" ht="6.9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G77" s="26"/>
    </row>
    <row r="81" spans="1:9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G81" s="26"/>
    </row>
    <row r="82" spans="1:91" s="2" customFormat="1" ht="24.95" customHeight="1">
      <c r="A82" s="26"/>
      <c r="B82" s="27"/>
      <c r="C82" s="18" t="s">
        <v>50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G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G83" s="26"/>
    </row>
    <row r="84" spans="1:91" s="4" customFormat="1" ht="12" customHeight="1">
      <c r="B84" s="48"/>
      <c r="C84" s="23" t="s">
        <v>12</v>
      </c>
      <c r="L84" s="4" t="str">
        <f>K5</f>
        <v>21-12-01</v>
      </c>
      <c r="AR84" s="48"/>
    </row>
    <row r="85" spans="1:91" s="5" customFormat="1" ht="36.950000000000003" customHeight="1">
      <c r="B85" s="49"/>
      <c r="C85" s="50" t="s">
        <v>14</v>
      </c>
      <c r="L85" s="184" t="str">
        <f>K6</f>
        <v>ROZVOJ CESTOVNÉHO RUCHU V OKOLÍ RÁKOCZIHO KAŠTIEĽA V BORŠI</v>
      </c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R85" s="49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G86" s="26"/>
    </row>
    <row r="87" spans="1:91" s="2" customFormat="1" ht="12" customHeight="1">
      <c r="A87" s="26"/>
      <c r="B87" s="27"/>
      <c r="C87" s="23" t="s">
        <v>18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>Borša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20</v>
      </c>
      <c r="AJ87" s="26"/>
      <c r="AK87" s="26"/>
      <c r="AL87" s="26"/>
      <c r="AM87" s="213">
        <f>IF(AN8= "","",AN8)</f>
        <v>44684</v>
      </c>
      <c r="AN87" s="213"/>
      <c r="AO87" s="26"/>
      <c r="AP87" s="26"/>
      <c r="AQ87" s="26"/>
      <c r="AR87" s="27"/>
      <c r="BG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G88" s="26"/>
    </row>
    <row r="89" spans="1:91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II. Rákoczi Ferenc, n.o.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27</v>
      </c>
      <c r="AJ89" s="26"/>
      <c r="AK89" s="26"/>
      <c r="AL89" s="26"/>
      <c r="AM89" s="214" t="str">
        <f>IF(E17="","",E17)</f>
        <v xml:space="preserve">Arch + crafts </v>
      </c>
      <c r="AN89" s="215"/>
      <c r="AO89" s="215"/>
      <c r="AP89" s="215"/>
      <c r="AQ89" s="26"/>
      <c r="AR89" s="27"/>
      <c r="AS89" s="216" t="s">
        <v>51</v>
      </c>
      <c r="AT89" s="217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4"/>
      <c r="BG89" s="26"/>
    </row>
    <row r="90" spans="1:91" s="2" customFormat="1" ht="15.2" customHeight="1">
      <c r="A90" s="26"/>
      <c r="B90" s="27"/>
      <c r="C90" s="23" t="s">
        <v>25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29</v>
      </c>
      <c r="AJ90" s="26"/>
      <c r="AK90" s="26"/>
      <c r="AL90" s="26"/>
      <c r="AM90" s="214" t="str">
        <f>IF(E20="","",E20)</f>
        <v xml:space="preserve"> </v>
      </c>
      <c r="AN90" s="215"/>
      <c r="AO90" s="215"/>
      <c r="AP90" s="215"/>
      <c r="AQ90" s="26"/>
      <c r="AR90" s="27"/>
      <c r="AS90" s="218"/>
      <c r="AT90" s="219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6"/>
      <c r="BG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218"/>
      <c r="AT91" s="219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6"/>
      <c r="BG91" s="26"/>
    </row>
    <row r="92" spans="1:91" s="2" customFormat="1" ht="29.25" customHeight="1">
      <c r="A92" s="26"/>
      <c r="B92" s="27"/>
      <c r="C92" s="180" t="s">
        <v>52</v>
      </c>
      <c r="D92" s="181"/>
      <c r="E92" s="181"/>
      <c r="F92" s="181"/>
      <c r="G92" s="181"/>
      <c r="H92" s="57"/>
      <c r="I92" s="190" t="s">
        <v>53</v>
      </c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212" t="s">
        <v>54</v>
      </c>
      <c r="AH92" s="181"/>
      <c r="AI92" s="181"/>
      <c r="AJ92" s="181"/>
      <c r="AK92" s="181"/>
      <c r="AL92" s="181"/>
      <c r="AM92" s="181"/>
      <c r="AN92" s="190" t="s">
        <v>55</v>
      </c>
      <c r="AO92" s="181"/>
      <c r="AP92" s="191"/>
      <c r="AQ92" s="58" t="s">
        <v>56</v>
      </c>
      <c r="AR92" s="27"/>
      <c r="AS92" s="59" t="s">
        <v>57</v>
      </c>
      <c r="AT92" s="60" t="s">
        <v>58</v>
      </c>
      <c r="AU92" s="60" t="s">
        <v>59</v>
      </c>
      <c r="AV92" s="60" t="s">
        <v>60</v>
      </c>
      <c r="AW92" s="60" t="s">
        <v>61</v>
      </c>
      <c r="AX92" s="60" t="s">
        <v>62</v>
      </c>
      <c r="AY92" s="60" t="s">
        <v>63</v>
      </c>
      <c r="AZ92" s="60" t="s">
        <v>64</v>
      </c>
      <c r="BA92" s="60" t="s">
        <v>65</v>
      </c>
      <c r="BB92" s="60" t="s">
        <v>66</v>
      </c>
      <c r="BC92" s="60" t="s">
        <v>67</v>
      </c>
      <c r="BD92" s="60" t="s">
        <v>68</v>
      </c>
      <c r="BE92" s="60" t="s">
        <v>69</v>
      </c>
      <c r="BF92" s="61" t="s">
        <v>70</v>
      </c>
      <c r="BG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4"/>
      <c r="BG93" s="26"/>
    </row>
    <row r="94" spans="1:91" s="6" customFormat="1" ht="32.450000000000003" customHeight="1">
      <c r="B94" s="65"/>
      <c r="C94" s="66" t="s">
        <v>71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92">
        <f>ROUND(AG95+AG99+SUM(AG101:AG103),2)</f>
        <v>0</v>
      </c>
      <c r="AH94" s="192"/>
      <c r="AI94" s="192"/>
      <c r="AJ94" s="192"/>
      <c r="AK94" s="192"/>
      <c r="AL94" s="192"/>
      <c r="AM94" s="192"/>
      <c r="AN94" s="220">
        <f t="shared" ref="AN94:AN109" si="0">SUM(AG94,AV94)</f>
        <v>0</v>
      </c>
      <c r="AO94" s="220"/>
      <c r="AP94" s="220"/>
      <c r="AQ94" s="69" t="s">
        <v>1</v>
      </c>
      <c r="AR94" s="65"/>
      <c r="AS94" s="70">
        <f>ROUND(AS95+AS99+SUM(AS101:AS103),2)</f>
        <v>0</v>
      </c>
      <c r="AT94" s="71">
        <f>ROUND(AT95+AT99+SUM(AT101:AT103),2)</f>
        <v>0</v>
      </c>
      <c r="AU94" s="72">
        <f>ROUND(AU95+AU99+SUM(AU101:AU103),2)</f>
        <v>0</v>
      </c>
      <c r="AV94" s="72">
        <f t="shared" ref="AV94:AV109" si="1">ROUND(SUM(AX94:AY94),2)</f>
        <v>0</v>
      </c>
      <c r="AW94" s="73">
        <f>ROUND(AW95+AW99+SUM(AW101:AW103),5)</f>
        <v>2912187.2177599999</v>
      </c>
      <c r="AX94" s="72">
        <f>ROUND(BB94*L29,2)</f>
        <v>0</v>
      </c>
      <c r="AY94" s="72">
        <f>ROUND(BC94*L30,2)</f>
        <v>0</v>
      </c>
      <c r="AZ94" s="72">
        <f>ROUND(BD94*L29,2)</f>
        <v>0</v>
      </c>
      <c r="BA94" s="72">
        <f>ROUND(BE94*L30,2)</f>
        <v>0</v>
      </c>
      <c r="BB94" s="72">
        <f>ROUND(BB95+BB99+SUM(BB101:BB103),2)</f>
        <v>0</v>
      </c>
      <c r="BC94" s="72">
        <f>ROUND(BC95+BC99+SUM(BC101:BC103),2)</f>
        <v>0</v>
      </c>
      <c r="BD94" s="72">
        <f>ROUND(BD95+BD99+SUM(BD101:BD103),2)</f>
        <v>0</v>
      </c>
      <c r="BE94" s="72">
        <f>ROUND(BE95+BE99+SUM(BE101:BE103),2)</f>
        <v>0</v>
      </c>
      <c r="BF94" s="74">
        <f>ROUND(BF95+BF99+SUM(BF101:BF103),2)</f>
        <v>0</v>
      </c>
      <c r="BS94" s="75" t="s">
        <v>72</v>
      </c>
      <c r="BT94" s="75" t="s">
        <v>73</v>
      </c>
      <c r="BU94" s="76" t="s">
        <v>74</v>
      </c>
      <c r="BV94" s="75" t="s">
        <v>75</v>
      </c>
      <c r="BW94" s="75" t="s">
        <v>5</v>
      </c>
      <c r="BX94" s="75" t="s">
        <v>76</v>
      </c>
      <c r="CL94" s="75" t="s">
        <v>1</v>
      </c>
    </row>
    <row r="95" spans="1:91" s="7" customFormat="1" ht="16.5" customHeight="1">
      <c r="B95" s="77"/>
      <c r="C95" s="78"/>
      <c r="D95" s="182" t="s">
        <v>77</v>
      </c>
      <c r="E95" s="182"/>
      <c r="F95" s="182"/>
      <c r="G95" s="182"/>
      <c r="H95" s="182"/>
      <c r="I95" s="79"/>
      <c r="J95" s="182" t="s">
        <v>78</v>
      </c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  <c r="AA95" s="182"/>
      <c r="AB95" s="182"/>
      <c r="AC95" s="182"/>
      <c r="AD95" s="182"/>
      <c r="AE95" s="182"/>
      <c r="AF95" s="182"/>
      <c r="AG95" s="211">
        <f>ROUND(SUM(AG96:AG98),2)</f>
        <v>0</v>
      </c>
      <c r="AH95" s="189"/>
      <c r="AI95" s="189"/>
      <c r="AJ95" s="189"/>
      <c r="AK95" s="189"/>
      <c r="AL95" s="189"/>
      <c r="AM95" s="189"/>
      <c r="AN95" s="188">
        <f t="shared" si="0"/>
        <v>0</v>
      </c>
      <c r="AO95" s="189"/>
      <c r="AP95" s="189"/>
      <c r="AQ95" s="80" t="s">
        <v>79</v>
      </c>
      <c r="AR95" s="77"/>
      <c r="AS95" s="81">
        <f>ROUND(SUM(AS96:AS98),2)</f>
        <v>0</v>
      </c>
      <c r="AT95" s="82">
        <f>ROUND(SUM(AT96:AT98),2)</f>
        <v>0</v>
      </c>
      <c r="AU95" s="83">
        <f>ROUND(SUM(AU96:AU98),2)</f>
        <v>0</v>
      </c>
      <c r="AV95" s="83">
        <f t="shared" si="1"/>
        <v>0</v>
      </c>
      <c r="AW95" s="84">
        <f>ROUND(SUM(AW96:AW98),5)</f>
        <v>2538101.5449999999</v>
      </c>
      <c r="AX95" s="83">
        <f>ROUND(BB95*L29,2)</f>
        <v>0</v>
      </c>
      <c r="AY95" s="83">
        <f>ROUND(BC95*L30,2)</f>
        <v>0</v>
      </c>
      <c r="AZ95" s="83">
        <f>ROUND(BD95*L29,2)</f>
        <v>0</v>
      </c>
      <c r="BA95" s="83">
        <f>ROUND(BE95*L30,2)</f>
        <v>0</v>
      </c>
      <c r="BB95" s="83">
        <f>ROUND(SUM(BB96:BB98),2)</f>
        <v>0</v>
      </c>
      <c r="BC95" s="83">
        <f>ROUND(SUM(BC96:BC98),2)</f>
        <v>0</v>
      </c>
      <c r="BD95" s="83">
        <f>ROUND(SUM(BD96:BD98),2)</f>
        <v>0</v>
      </c>
      <c r="BE95" s="83">
        <f>ROUND(SUM(BE96:BE98),2)</f>
        <v>0</v>
      </c>
      <c r="BF95" s="85">
        <f>ROUND(SUM(BF96:BF98),2)</f>
        <v>0</v>
      </c>
      <c r="BS95" s="86" t="s">
        <v>72</v>
      </c>
      <c r="BT95" s="86" t="s">
        <v>80</v>
      </c>
      <c r="BU95" s="86" t="s">
        <v>74</v>
      </c>
      <c r="BV95" s="86" t="s">
        <v>75</v>
      </c>
      <c r="BW95" s="86" t="s">
        <v>81</v>
      </c>
      <c r="BX95" s="86" t="s">
        <v>5</v>
      </c>
      <c r="CL95" s="86" t="s">
        <v>1</v>
      </c>
      <c r="CM95" s="86" t="s">
        <v>73</v>
      </c>
    </row>
    <row r="96" spans="1:91" s="4" customFormat="1" ht="16.5" customHeight="1">
      <c r="A96" s="87" t="s">
        <v>82</v>
      </c>
      <c r="B96" s="48"/>
      <c r="C96" s="10"/>
      <c r="D96" s="10"/>
      <c r="E96" s="183" t="s">
        <v>83</v>
      </c>
      <c r="F96" s="183"/>
      <c r="G96" s="183"/>
      <c r="H96" s="183"/>
      <c r="I96" s="183"/>
      <c r="J96" s="10"/>
      <c r="K96" s="183" t="s">
        <v>84</v>
      </c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  <c r="AF96" s="183"/>
      <c r="AG96" s="186">
        <f>'01.1 - S 01.1 - Práce kra...'!K34</f>
        <v>0</v>
      </c>
      <c r="AH96" s="187"/>
      <c r="AI96" s="187"/>
      <c r="AJ96" s="187"/>
      <c r="AK96" s="187"/>
      <c r="AL96" s="187"/>
      <c r="AM96" s="187"/>
      <c r="AN96" s="186">
        <f t="shared" si="0"/>
        <v>0</v>
      </c>
      <c r="AO96" s="187"/>
      <c r="AP96" s="187"/>
      <c r="AQ96" s="88" t="s">
        <v>85</v>
      </c>
      <c r="AR96" s="48"/>
      <c r="AS96" s="89">
        <f>'01.1 - S 01.1 - Práce kra...'!K32</f>
        <v>0</v>
      </c>
      <c r="AT96" s="90">
        <f>'01.1 - S 01.1 - Práce kra...'!K33</f>
        <v>0</v>
      </c>
      <c r="AU96" s="90">
        <v>0</v>
      </c>
      <c r="AV96" s="90">
        <f t="shared" si="1"/>
        <v>0</v>
      </c>
      <c r="AW96" s="91">
        <f>'01.1 - S 01.1 - Práce kra...'!T126</f>
        <v>2532223.4623199999</v>
      </c>
      <c r="AX96" s="90">
        <f>'01.1 - S 01.1 - Práce kra...'!K37</f>
        <v>0</v>
      </c>
      <c r="AY96" s="90">
        <f>'01.1 - S 01.1 - Práce kra...'!K38</f>
        <v>0</v>
      </c>
      <c r="AZ96" s="90">
        <f>'01.1 - S 01.1 - Práce kra...'!K39</f>
        <v>0</v>
      </c>
      <c r="BA96" s="90">
        <f>'01.1 - S 01.1 - Práce kra...'!K40</f>
        <v>0</v>
      </c>
      <c r="BB96" s="90">
        <f>'01.1 - S 01.1 - Práce kra...'!F37</f>
        <v>0</v>
      </c>
      <c r="BC96" s="90">
        <f>'01.1 - S 01.1 - Práce kra...'!F38</f>
        <v>0</v>
      </c>
      <c r="BD96" s="90">
        <f>'01.1 - S 01.1 - Práce kra...'!F39</f>
        <v>0</v>
      </c>
      <c r="BE96" s="90">
        <f>'01.1 - S 01.1 - Práce kra...'!F40</f>
        <v>0</v>
      </c>
      <c r="BF96" s="92">
        <f>'01.1 - S 01.1 - Práce kra...'!F41</f>
        <v>0</v>
      </c>
      <c r="BT96" s="21" t="s">
        <v>86</v>
      </c>
      <c r="BV96" s="21" t="s">
        <v>75</v>
      </c>
      <c r="BW96" s="21" t="s">
        <v>87</v>
      </c>
      <c r="BX96" s="21" t="s">
        <v>81</v>
      </c>
      <c r="CL96" s="21" t="s">
        <v>1</v>
      </c>
    </row>
    <row r="97" spans="1:91" s="4" customFormat="1" ht="23.25" customHeight="1">
      <c r="A97" s="87" t="s">
        <v>82</v>
      </c>
      <c r="B97" s="48"/>
      <c r="C97" s="10"/>
      <c r="D97" s="10"/>
      <c r="E97" s="183" t="s">
        <v>88</v>
      </c>
      <c r="F97" s="183"/>
      <c r="G97" s="183"/>
      <c r="H97" s="183"/>
      <c r="I97" s="183"/>
      <c r="J97" s="10"/>
      <c r="K97" s="183" t="s">
        <v>89</v>
      </c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 s="183"/>
      <c r="AE97" s="183"/>
      <c r="AF97" s="183"/>
      <c r="AG97" s="186">
        <f>'01.2 - S 01.2 - Vyvýšené ...'!K34</f>
        <v>0</v>
      </c>
      <c r="AH97" s="187"/>
      <c r="AI97" s="187"/>
      <c r="AJ97" s="187"/>
      <c r="AK97" s="187"/>
      <c r="AL97" s="187"/>
      <c r="AM97" s="187"/>
      <c r="AN97" s="186">
        <f t="shared" si="0"/>
        <v>0</v>
      </c>
      <c r="AO97" s="187"/>
      <c r="AP97" s="187"/>
      <c r="AQ97" s="88" t="s">
        <v>85</v>
      </c>
      <c r="AR97" s="48"/>
      <c r="AS97" s="89">
        <f>'01.2 - S 01.2 - Vyvýšené ...'!K32</f>
        <v>0</v>
      </c>
      <c r="AT97" s="90">
        <f>'01.2 - S 01.2 - Vyvýšené ...'!K33</f>
        <v>0</v>
      </c>
      <c r="AU97" s="90">
        <v>0</v>
      </c>
      <c r="AV97" s="90">
        <f t="shared" si="1"/>
        <v>0</v>
      </c>
      <c r="AW97" s="91">
        <f>'01.2 - S 01.2 - Vyvýšené ...'!T125</f>
        <v>3510.433</v>
      </c>
      <c r="AX97" s="90">
        <f>'01.2 - S 01.2 - Vyvýšené ...'!K37</f>
        <v>0</v>
      </c>
      <c r="AY97" s="90">
        <f>'01.2 - S 01.2 - Vyvýšené ...'!K38</f>
        <v>0</v>
      </c>
      <c r="AZ97" s="90">
        <f>'01.2 - S 01.2 - Vyvýšené ...'!K39</f>
        <v>0</v>
      </c>
      <c r="BA97" s="90">
        <f>'01.2 - S 01.2 - Vyvýšené ...'!K40</f>
        <v>0</v>
      </c>
      <c r="BB97" s="90">
        <f>'01.2 - S 01.2 - Vyvýšené ...'!F37</f>
        <v>0</v>
      </c>
      <c r="BC97" s="90">
        <f>'01.2 - S 01.2 - Vyvýšené ...'!F38</f>
        <v>0</v>
      </c>
      <c r="BD97" s="90">
        <f>'01.2 - S 01.2 - Vyvýšené ...'!F39</f>
        <v>0</v>
      </c>
      <c r="BE97" s="90">
        <f>'01.2 - S 01.2 - Vyvýšené ...'!F40</f>
        <v>0</v>
      </c>
      <c r="BF97" s="92">
        <f>'01.2 - S 01.2 - Vyvýšené ...'!F41</f>
        <v>0</v>
      </c>
      <c r="BT97" s="21" t="s">
        <v>86</v>
      </c>
      <c r="BV97" s="21" t="s">
        <v>75</v>
      </c>
      <c r="BW97" s="21" t="s">
        <v>90</v>
      </c>
      <c r="BX97" s="21" t="s">
        <v>81</v>
      </c>
      <c r="CL97" s="21" t="s">
        <v>1</v>
      </c>
    </row>
    <row r="98" spans="1:91" s="4" customFormat="1" ht="16.5" customHeight="1">
      <c r="A98" s="87" t="s">
        <v>82</v>
      </c>
      <c r="B98" s="48"/>
      <c r="C98" s="10"/>
      <c r="D98" s="10"/>
      <c r="E98" s="183" t="s">
        <v>91</v>
      </c>
      <c r="F98" s="183"/>
      <c r="G98" s="183"/>
      <c r="H98" s="183"/>
      <c r="I98" s="183"/>
      <c r="J98" s="10"/>
      <c r="K98" s="183" t="s">
        <v>92</v>
      </c>
      <c r="L98" s="183"/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  <c r="AC98" s="183"/>
      <c r="AD98" s="183"/>
      <c r="AE98" s="183"/>
      <c r="AF98" s="183"/>
      <c r="AG98" s="186">
        <f>'01.3 - S 01.3 - Kuchynská...'!K34</f>
        <v>0</v>
      </c>
      <c r="AH98" s="187"/>
      <c r="AI98" s="187"/>
      <c r="AJ98" s="187"/>
      <c r="AK98" s="187"/>
      <c r="AL98" s="187"/>
      <c r="AM98" s="187"/>
      <c r="AN98" s="186">
        <f t="shared" si="0"/>
        <v>0</v>
      </c>
      <c r="AO98" s="187"/>
      <c r="AP98" s="187"/>
      <c r="AQ98" s="88" t="s">
        <v>85</v>
      </c>
      <c r="AR98" s="48"/>
      <c r="AS98" s="89">
        <f>'01.3 - S 01.3 - Kuchynská...'!K32</f>
        <v>0</v>
      </c>
      <c r="AT98" s="90">
        <f>'01.3 - S 01.3 - Kuchynská...'!K33</f>
        <v>0</v>
      </c>
      <c r="AU98" s="90">
        <v>0</v>
      </c>
      <c r="AV98" s="90">
        <f t="shared" si="1"/>
        <v>0</v>
      </c>
      <c r="AW98" s="91">
        <f>'01.3 - S 01.3 - Kuchynská...'!T128</f>
        <v>2367.6496799999991</v>
      </c>
      <c r="AX98" s="90">
        <f>'01.3 - S 01.3 - Kuchynská...'!K37</f>
        <v>0</v>
      </c>
      <c r="AY98" s="90">
        <f>'01.3 - S 01.3 - Kuchynská...'!K38</f>
        <v>0</v>
      </c>
      <c r="AZ98" s="90">
        <f>'01.3 - S 01.3 - Kuchynská...'!K39</f>
        <v>0</v>
      </c>
      <c r="BA98" s="90">
        <f>'01.3 - S 01.3 - Kuchynská...'!K40</f>
        <v>0</v>
      </c>
      <c r="BB98" s="90">
        <f>'01.3 - S 01.3 - Kuchynská...'!F37</f>
        <v>0</v>
      </c>
      <c r="BC98" s="90">
        <f>'01.3 - S 01.3 - Kuchynská...'!F38</f>
        <v>0</v>
      </c>
      <c r="BD98" s="90">
        <f>'01.3 - S 01.3 - Kuchynská...'!F39</f>
        <v>0</v>
      </c>
      <c r="BE98" s="90">
        <f>'01.3 - S 01.3 - Kuchynská...'!F40</f>
        <v>0</v>
      </c>
      <c r="BF98" s="92">
        <f>'01.3 - S 01.3 - Kuchynská...'!F41</f>
        <v>0</v>
      </c>
      <c r="BT98" s="21" t="s">
        <v>86</v>
      </c>
      <c r="BV98" s="21" t="s">
        <v>75</v>
      </c>
      <c r="BW98" s="21" t="s">
        <v>93</v>
      </c>
      <c r="BX98" s="21" t="s">
        <v>81</v>
      </c>
      <c r="CL98" s="21" t="s">
        <v>1</v>
      </c>
    </row>
    <row r="99" spans="1:91" s="7" customFormat="1" ht="24.75" customHeight="1">
      <c r="B99" s="77"/>
      <c r="C99" s="78"/>
      <c r="D99" s="182" t="s">
        <v>94</v>
      </c>
      <c r="E99" s="182"/>
      <c r="F99" s="182"/>
      <c r="G99" s="182"/>
      <c r="H99" s="182"/>
      <c r="I99" s="79"/>
      <c r="J99" s="182" t="s">
        <v>95</v>
      </c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  <c r="AA99" s="182"/>
      <c r="AB99" s="182"/>
      <c r="AC99" s="182"/>
      <c r="AD99" s="182"/>
      <c r="AE99" s="182"/>
      <c r="AF99" s="182"/>
      <c r="AG99" s="211">
        <f>ROUND(AG100,2)</f>
        <v>0</v>
      </c>
      <c r="AH99" s="189"/>
      <c r="AI99" s="189"/>
      <c r="AJ99" s="189"/>
      <c r="AK99" s="189"/>
      <c r="AL99" s="189"/>
      <c r="AM99" s="189"/>
      <c r="AN99" s="188">
        <f t="shared" si="0"/>
        <v>0</v>
      </c>
      <c r="AO99" s="189"/>
      <c r="AP99" s="189"/>
      <c r="AQ99" s="80" t="s">
        <v>79</v>
      </c>
      <c r="AR99" s="77"/>
      <c r="AS99" s="81">
        <f>ROUND(AS100,2)</f>
        <v>0</v>
      </c>
      <c r="AT99" s="82">
        <f>ROUND(AT100,2)</f>
        <v>0</v>
      </c>
      <c r="AU99" s="83">
        <f>ROUND(AU100,2)</f>
        <v>0</v>
      </c>
      <c r="AV99" s="83">
        <f t="shared" si="1"/>
        <v>0</v>
      </c>
      <c r="AW99" s="84">
        <f>ROUND(AW100,5)</f>
        <v>999.6</v>
      </c>
      <c r="AX99" s="83">
        <f>ROUND(BB99*L29,2)</f>
        <v>0</v>
      </c>
      <c r="AY99" s="83">
        <f>ROUND(BC99*L30,2)</f>
        <v>0</v>
      </c>
      <c r="AZ99" s="83">
        <f>ROUND(BD99*L29,2)</f>
        <v>0</v>
      </c>
      <c r="BA99" s="83">
        <f>ROUND(BE99*L30,2)</f>
        <v>0</v>
      </c>
      <c r="BB99" s="83">
        <f>ROUND(BB100,2)</f>
        <v>0</v>
      </c>
      <c r="BC99" s="83">
        <f>ROUND(BC100,2)</f>
        <v>0</v>
      </c>
      <c r="BD99" s="83">
        <f>ROUND(BD100,2)</f>
        <v>0</v>
      </c>
      <c r="BE99" s="83">
        <f>ROUND(BE100,2)</f>
        <v>0</v>
      </c>
      <c r="BF99" s="85">
        <f>ROUND(BF100,2)</f>
        <v>0</v>
      </c>
      <c r="BS99" s="86" t="s">
        <v>72</v>
      </c>
      <c r="BT99" s="86" t="s">
        <v>80</v>
      </c>
      <c r="BU99" s="86" t="s">
        <v>74</v>
      </c>
      <c r="BV99" s="86" t="s">
        <v>75</v>
      </c>
      <c r="BW99" s="86" t="s">
        <v>96</v>
      </c>
      <c r="BX99" s="86" t="s">
        <v>5</v>
      </c>
      <c r="CL99" s="86" t="s">
        <v>1</v>
      </c>
      <c r="CM99" s="86" t="s">
        <v>73</v>
      </c>
    </row>
    <row r="100" spans="1:91" s="4" customFormat="1" ht="16.5" customHeight="1">
      <c r="A100" s="87" t="s">
        <v>82</v>
      </c>
      <c r="B100" s="48"/>
      <c r="C100" s="10"/>
      <c r="D100" s="10"/>
      <c r="E100" s="183" t="s">
        <v>97</v>
      </c>
      <c r="F100" s="183"/>
      <c r="G100" s="183"/>
      <c r="H100" s="183"/>
      <c r="I100" s="183"/>
      <c r="J100" s="10"/>
      <c r="K100" s="183" t="s">
        <v>98</v>
      </c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186">
        <f>'02.1 - S 02.1 - Rehabilit...'!K34</f>
        <v>0</v>
      </c>
      <c r="AH100" s="187"/>
      <c r="AI100" s="187"/>
      <c r="AJ100" s="187"/>
      <c r="AK100" s="187"/>
      <c r="AL100" s="187"/>
      <c r="AM100" s="187"/>
      <c r="AN100" s="186">
        <f t="shared" si="0"/>
        <v>0</v>
      </c>
      <c r="AO100" s="187"/>
      <c r="AP100" s="187"/>
      <c r="AQ100" s="88" t="s">
        <v>85</v>
      </c>
      <c r="AR100" s="48"/>
      <c r="AS100" s="89">
        <f>'02.1 - S 02.1 - Rehabilit...'!K32</f>
        <v>0</v>
      </c>
      <c r="AT100" s="90">
        <f>'02.1 - S 02.1 - Rehabilit...'!K33</f>
        <v>0</v>
      </c>
      <c r="AU100" s="90">
        <v>0</v>
      </c>
      <c r="AV100" s="90">
        <f t="shared" si="1"/>
        <v>0</v>
      </c>
      <c r="AW100" s="91">
        <f>'02.1 - S 02.1 - Rehabilit...'!T122</f>
        <v>999.6</v>
      </c>
      <c r="AX100" s="90">
        <f>'02.1 - S 02.1 - Rehabilit...'!K37</f>
        <v>0</v>
      </c>
      <c r="AY100" s="90">
        <f>'02.1 - S 02.1 - Rehabilit...'!K38</f>
        <v>0</v>
      </c>
      <c r="AZ100" s="90">
        <f>'02.1 - S 02.1 - Rehabilit...'!K39</f>
        <v>0</v>
      </c>
      <c r="BA100" s="90">
        <f>'02.1 - S 02.1 - Rehabilit...'!K40</f>
        <v>0</v>
      </c>
      <c r="BB100" s="90">
        <f>'02.1 - S 02.1 - Rehabilit...'!F37</f>
        <v>0</v>
      </c>
      <c r="BC100" s="90">
        <f>'02.1 - S 02.1 - Rehabilit...'!F38</f>
        <v>0</v>
      </c>
      <c r="BD100" s="90">
        <f>'02.1 - S 02.1 - Rehabilit...'!F39</f>
        <v>0</v>
      </c>
      <c r="BE100" s="90">
        <f>'02.1 - S 02.1 - Rehabilit...'!F40</f>
        <v>0</v>
      </c>
      <c r="BF100" s="92">
        <f>'02.1 - S 02.1 - Rehabilit...'!F41</f>
        <v>0</v>
      </c>
      <c r="BT100" s="21" t="s">
        <v>86</v>
      </c>
      <c r="BV100" s="21" t="s">
        <v>75</v>
      </c>
      <c r="BW100" s="21" t="s">
        <v>99</v>
      </c>
      <c r="BX100" s="21" t="s">
        <v>96</v>
      </c>
      <c r="CL100" s="21" t="s">
        <v>1</v>
      </c>
    </row>
    <row r="101" spans="1:91" s="7" customFormat="1" ht="16.5" customHeight="1">
      <c r="A101" s="87" t="s">
        <v>82</v>
      </c>
      <c r="B101" s="77"/>
      <c r="C101" s="78"/>
      <c r="D101" s="182" t="s">
        <v>100</v>
      </c>
      <c r="E101" s="182"/>
      <c r="F101" s="182"/>
      <c r="G101" s="182"/>
      <c r="H101" s="182"/>
      <c r="I101" s="79"/>
      <c r="J101" s="182" t="s">
        <v>101</v>
      </c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  <c r="Z101" s="182"/>
      <c r="AA101" s="182"/>
      <c r="AB101" s="182"/>
      <c r="AC101" s="182"/>
      <c r="AD101" s="182"/>
      <c r="AE101" s="182"/>
      <c r="AF101" s="182"/>
      <c r="AG101" s="188">
        <f>'03 - S 03 - Výtlakové pot...'!K32</f>
        <v>0</v>
      </c>
      <c r="AH101" s="189"/>
      <c r="AI101" s="189"/>
      <c r="AJ101" s="189"/>
      <c r="AK101" s="189"/>
      <c r="AL101" s="189"/>
      <c r="AM101" s="189"/>
      <c r="AN101" s="188">
        <f t="shared" si="0"/>
        <v>0</v>
      </c>
      <c r="AO101" s="189"/>
      <c r="AP101" s="189"/>
      <c r="AQ101" s="80" t="s">
        <v>79</v>
      </c>
      <c r="AR101" s="77"/>
      <c r="AS101" s="93">
        <f>'03 - S 03 - Výtlakové pot...'!K30</f>
        <v>0</v>
      </c>
      <c r="AT101" s="83">
        <f>'03 - S 03 - Výtlakové pot...'!K31</f>
        <v>0</v>
      </c>
      <c r="AU101" s="83">
        <v>0</v>
      </c>
      <c r="AV101" s="83">
        <f t="shared" si="1"/>
        <v>0</v>
      </c>
      <c r="AW101" s="84">
        <f>'03 - S 03 - Výtlakové pot...'!T124</f>
        <v>467.17589654000005</v>
      </c>
      <c r="AX101" s="83">
        <f>'03 - S 03 - Výtlakové pot...'!K35</f>
        <v>0</v>
      </c>
      <c r="AY101" s="83">
        <f>'03 - S 03 - Výtlakové pot...'!K36</f>
        <v>0</v>
      </c>
      <c r="AZ101" s="83">
        <f>'03 - S 03 - Výtlakové pot...'!K37</f>
        <v>0</v>
      </c>
      <c r="BA101" s="83">
        <f>'03 - S 03 - Výtlakové pot...'!K38</f>
        <v>0</v>
      </c>
      <c r="BB101" s="83">
        <f>'03 - S 03 - Výtlakové pot...'!F35</f>
        <v>0</v>
      </c>
      <c r="BC101" s="83">
        <f>'03 - S 03 - Výtlakové pot...'!F36</f>
        <v>0</v>
      </c>
      <c r="BD101" s="83">
        <f>'03 - S 03 - Výtlakové pot...'!F37</f>
        <v>0</v>
      </c>
      <c r="BE101" s="83">
        <f>'03 - S 03 - Výtlakové pot...'!F38</f>
        <v>0</v>
      </c>
      <c r="BF101" s="85">
        <f>'03 - S 03 - Výtlakové pot...'!F39</f>
        <v>0</v>
      </c>
      <c r="BT101" s="86" t="s">
        <v>80</v>
      </c>
      <c r="BV101" s="86" t="s">
        <v>75</v>
      </c>
      <c r="BW101" s="86" t="s">
        <v>102</v>
      </c>
      <c r="BX101" s="86" t="s">
        <v>5</v>
      </c>
      <c r="CL101" s="86" t="s">
        <v>1</v>
      </c>
      <c r="CM101" s="86" t="s">
        <v>73</v>
      </c>
    </row>
    <row r="102" spans="1:91" s="7" customFormat="1" ht="16.5" customHeight="1">
      <c r="A102" s="87" t="s">
        <v>82</v>
      </c>
      <c r="B102" s="77"/>
      <c r="C102" s="78"/>
      <c r="D102" s="182" t="s">
        <v>103</v>
      </c>
      <c r="E102" s="182"/>
      <c r="F102" s="182"/>
      <c r="G102" s="182"/>
      <c r="H102" s="182"/>
      <c r="I102" s="79"/>
      <c r="J102" s="182" t="s">
        <v>104</v>
      </c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Z102" s="182"/>
      <c r="AA102" s="182"/>
      <c r="AB102" s="182"/>
      <c r="AC102" s="182"/>
      <c r="AD102" s="182"/>
      <c r="AE102" s="182"/>
      <c r="AF102" s="182"/>
      <c r="AG102" s="188">
        <f>'04 - S 04 - Napájacie gra...'!K32</f>
        <v>0</v>
      </c>
      <c r="AH102" s="189"/>
      <c r="AI102" s="189"/>
      <c r="AJ102" s="189"/>
      <c r="AK102" s="189"/>
      <c r="AL102" s="189"/>
      <c r="AM102" s="189"/>
      <c r="AN102" s="188">
        <f t="shared" si="0"/>
        <v>0</v>
      </c>
      <c r="AO102" s="189"/>
      <c r="AP102" s="189"/>
      <c r="AQ102" s="80" t="s">
        <v>79</v>
      </c>
      <c r="AR102" s="77"/>
      <c r="AS102" s="93">
        <f>'04 - S 04 - Napájacie gra...'!K30</f>
        <v>0</v>
      </c>
      <c r="AT102" s="83">
        <f>'04 - S 04 - Napájacie gra...'!K31</f>
        <v>0</v>
      </c>
      <c r="AU102" s="83">
        <v>0</v>
      </c>
      <c r="AV102" s="83">
        <f t="shared" si="1"/>
        <v>0</v>
      </c>
      <c r="AW102" s="84">
        <f>'04 - S 04 - Napájacie gra...'!T126</f>
        <v>1237.1640909999996</v>
      </c>
      <c r="AX102" s="83">
        <f>'04 - S 04 - Napájacie gra...'!K35</f>
        <v>0</v>
      </c>
      <c r="AY102" s="83">
        <f>'04 - S 04 - Napájacie gra...'!K36</f>
        <v>0</v>
      </c>
      <c r="AZ102" s="83">
        <f>'04 - S 04 - Napájacie gra...'!K37</f>
        <v>0</v>
      </c>
      <c r="BA102" s="83">
        <f>'04 - S 04 - Napájacie gra...'!K38</f>
        <v>0</v>
      </c>
      <c r="BB102" s="83">
        <f>'04 - S 04 - Napájacie gra...'!F35</f>
        <v>0</v>
      </c>
      <c r="BC102" s="83">
        <f>'04 - S 04 - Napájacie gra...'!F36</f>
        <v>0</v>
      </c>
      <c r="BD102" s="83">
        <f>'04 - S 04 - Napájacie gra...'!F37</f>
        <v>0</v>
      </c>
      <c r="BE102" s="83">
        <f>'04 - S 04 - Napájacie gra...'!F38</f>
        <v>0</v>
      </c>
      <c r="BF102" s="85">
        <f>'04 - S 04 - Napájacie gra...'!F39</f>
        <v>0</v>
      </c>
      <c r="BT102" s="86" t="s">
        <v>80</v>
      </c>
      <c r="BV102" s="86" t="s">
        <v>75</v>
      </c>
      <c r="BW102" s="86" t="s">
        <v>105</v>
      </c>
      <c r="BX102" s="86" t="s">
        <v>5</v>
      </c>
      <c r="CL102" s="86" t="s">
        <v>1</v>
      </c>
      <c r="CM102" s="86" t="s">
        <v>73</v>
      </c>
    </row>
    <row r="103" spans="1:91" s="7" customFormat="1" ht="16.5" customHeight="1">
      <c r="B103" s="77"/>
      <c r="C103" s="78"/>
      <c r="D103" s="182" t="s">
        <v>106</v>
      </c>
      <c r="E103" s="182"/>
      <c r="F103" s="182"/>
      <c r="G103" s="182"/>
      <c r="H103" s="182"/>
      <c r="I103" s="79"/>
      <c r="J103" s="182" t="s">
        <v>107</v>
      </c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  <c r="Z103" s="182"/>
      <c r="AA103" s="182"/>
      <c r="AB103" s="182"/>
      <c r="AC103" s="182"/>
      <c r="AD103" s="182"/>
      <c r="AE103" s="182"/>
      <c r="AF103" s="182"/>
      <c r="AG103" s="211">
        <f>ROUND(SUM(AG104:AG109),2)</f>
        <v>0</v>
      </c>
      <c r="AH103" s="189"/>
      <c r="AI103" s="189"/>
      <c r="AJ103" s="189"/>
      <c r="AK103" s="189"/>
      <c r="AL103" s="189"/>
      <c r="AM103" s="189"/>
      <c r="AN103" s="188">
        <f t="shared" si="0"/>
        <v>0</v>
      </c>
      <c r="AO103" s="189"/>
      <c r="AP103" s="189"/>
      <c r="AQ103" s="80" t="s">
        <v>79</v>
      </c>
      <c r="AR103" s="77"/>
      <c r="AS103" s="81">
        <f>ROUND(SUM(AS104:AS109),2)</f>
        <v>0</v>
      </c>
      <c r="AT103" s="82">
        <f>ROUND(SUM(AT104:AT109),2)</f>
        <v>0</v>
      </c>
      <c r="AU103" s="83">
        <f>ROUND(SUM(AU104:AU109),2)</f>
        <v>0</v>
      </c>
      <c r="AV103" s="83">
        <f t="shared" si="1"/>
        <v>0</v>
      </c>
      <c r="AW103" s="84">
        <f>ROUND(SUM(AW104:AW109),5)</f>
        <v>371381.73277</v>
      </c>
      <c r="AX103" s="83">
        <f>ROUND(BB103*L29,2)</f>
        <v>0</v>
      </c>
      <c r="AY103" s="83">
        <f>ROUND(BC103*L30,2)</f>
        <v>0</v>
      </c>
      <c r="AZ103" s="83">
        <f>ROUND(BD103*L29,2)</f>
        <v>0</v>
      </c>
      <c r="BA103" s="83">
        <f>ROUND(BE103*L30,2)</f>
        <v>0</v>
      </c>
      <c r="BB103" s="83">
        <f>ROUND(SUM(BB104:BB109),2)</f>
        <v>0</v>
      </c>
      <c r="BC103" s="83">
        <f>ROUND(SUM(BC104:BC109),2)</f>
        <v>0</v>
      </c>
      <c r="BD103" s="83">
        <f>ROUND(SUM(BD104:BD109),2)</f>
        <v>0</v>
      </c>
      <c r="BE103" s="83">
        <f>ROUND(SUM(BE104:BE109),2)</f>
        <v>0</v>
      </c>
      <c r="BF103" s="85">
        <f>ROUND(SUM(BF104:BF109),2)</f>
        <v>0</v>
      </c>
      <c r="BS103" s="86" t="s">
        <v>72</v>
      </c>
      <c r="BT103" s="86" t="s">
        <v>80</v>
      </c>
      <c r="BU103" s="86" t="s">
        <v>74</v>
      </c>
      <c r="BV103" s="86" t="s">
        <v>75</v>
      </c>
      <c r="BW103" s="86" t="s">
        <v>108</v>
      </c>
      <c r="BX103" s="86" t="s">
        <v>5</v>
      </c>
      <c r="CL103" s="86" t="s">
        <v>1</v>
      </c>
      <c r="CM103" s="86" t="s">
        <v>73</v>
      </c>
    </row>
    <row r="104" spans="1:91" s="4" customFormat="1" ht="16.5" customHeight="1">
      <c r="A104" s="87" t="s">
        <v>82</v>
      </c>
      <c r="B104" s="48"/>
      <c r="C104" s="10"/>
      <c r="D104" s="10"/>
      <c r="E104" s="183" t="s">
        <v>109</v>
      </c>
      <c r="F104" s="183"/>
      <c r="G104" s="183"/>
      <c r="H104" s="183"/>
      <c r="I104" s="183"/>
      <c r="J104" s="10"/>
      <c r="K104" s="183" t="s">
        <v>110</v>
      </c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AC104" s="183"/>
      <c r="AD104" s="183"/>
      <c r="AE104" s="183"/>
      <c r="AF104" s="183"/>
      <c r="AG104" s="186">
        <f>'I - I - PRÍPRAVA PLOCHY A...'!K34</f>
        <v>0</v>
      </c>
      <c r="AH104" s="187"/>
      <c r="AI104" s="187"/>
      <c r="AJ104" s="187"/>
      <c r="AK104" s="187"/>
      <c r="AL104" s="187"/>
      <c r="AM104" s="187"/>
      <c r="AN104" s="186">
        <f t="shared" si="0"/>
        <v>0</v>
      </c>
      <c r="AO104" s="187"/>
      <c r="AP104" s="187"/>
      <c r="AQ104" s="88" t="s">
        <v>85</v>
      </c>
      <c r="AR104" s="48"/>
      <c r="AS104" s="89">
        <f>'I - I - PRÍPRAVA PLOCHY A...'!K32</f>
        <v>0</v>
      </c>
      <c r="AT104" s="90">
        <f>'I - I - PRÍPRAVA PLOCHY A...'!K33</f>
        <v>0</v>
      </c>
      <c r="AU104" s="90">
        <v>0</v>
      </c>
      <c r="AV104" s="90">
        <f t="shared" si="1"/>
        <v>0</v>
      </c>
      <c r="AW104" s="91">
        <f>'I - I - PRÍPRAVA PLOCHY A...'!T122</f>
        <v>370424.14600000001</v>
      </c>
      <c r="AX104" s="90">
        <f>'I - I - PRÍPRAVA PLOCHY A...'!K37</f>
        <v>0</v>
      </c>
      <c r="AY104" s="90">
        <f>'I - I - PRÍPRAVA PLOCHY A...'!K38</f>
        <v>0</v>
      </c>
      <c r="AZ104" s="90">
        <f>'I - I - PRÍPRAVA PLOCHY A...'!K39</f>
        <v>0</v>
      </c>
      <c r="BA104" s="90">
        <f>'I - I - PRÍPRAVA PLOCHY A...'!K40</f>
        <v>0</v>
      </c>
      <c r="BB104" s="90">
        <f>'I - I - PRÍPRAVA PLOCHY A...'!F37</f>
        <v>0</v>
      </c>
      <c r="BC104" s="90">
        <f>'I - I - PRÍPRAVA PLOCHY A...'!F38</f>
        <v>0</v>
      </c>
      <c r="BD104" s="90">
        <f>'I - I - PRÍPRAVA PLOCHY A...'!F39</f>
        <v>0</v>
      </c>
      <c r="BE104" s="90">
        <f>'I - I - PRÍPRAVA PLOCHY A...'!F40</f>
        <v>0</v>
      </c>
      <c r="BF104" s="92">
        <f>'I - I - PRÍPRAVA PLOCHY A...'!F41</f>
        <v>0</v>
      </c>
      <c r="BT104" s="21" t="s">
        <v>86</v>
      </c>
      <c r="BV104" s="21" t="s">
        <v>75</v>
      </c>
      <c r="BW104" s="21" t="s">
        <v>111</v>
      </c>
      <c r="BX104" s="21" t="s">
        <v>108</v>
      </c>
      <c r="CL104" s="21" t="s">
        <v>1</v>
      </c>
    </row>
    <row r="105" spans="1:91" s="4" customFormat="1" ht="16.5" customHeight="1">
      <c r="A105" s="87" t="s">
        <v>82</v>
      </c>
      <c r="B105" s="48"/>
      <c r="C105" s="10"/>
      <c r="D105" s="10"/>
      <c r="E105" s="183" t="s">
        <v>112</v>
      </c>
      <c r="F105" s="183"/>
      <c r="G105" s="183"/>
      <c r="H105" s="183"/>
      <c r="I105" s="183"/>
      <c r="J105" s="10"/>
      <c r="K105" s="183" t="s">
        <v>113</v>
      </c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  <c r="AA105" s="183"/>
      <c r="AB105" s="183"/>
      <c r="AC105" s="183"/>
      <c r="AD105" s="183"/>
      <c r="AE105" s="183"/>
      <c r="AF105" s="183"/>
      <c r="AG105" s="186">
        <f>'II - II - ZEMNÉ PRÁCE'!K34</f>
        <v>0</v>
      </c>
      <c r="AH105" s="187"/>
      <c r="AI105" s="187"/>
      <c r="AJ105" s="187"/>
      <c r="AK105" s="187"/>
      <c r="AL105" s="187"/>
      <c r="AM105" s="187"/>
      <c r="AN105" s="186">
        <f t="shared" si="0"/>
        <v>0</v>
      </c>
      <c r="AO105" s="187"/>
      <c r="AP105" s="187"/>
      <c r="AQ105" s="88" t="s">
        <v>85</v>
      </c>
      <c r="AR105" s="48"/>
      <c r="AS105" s="89">
        <f>'II - II - ZEMNÉ PRÁCE'!K32</f>
        <v>0</v>
      </c>
      <c r="AT105" s="90">
        <f>'II - II - ZEMNÉ PRÁCE'!K33</f>
        <v>0</v>
      </c>
      <c r="AU105" s="90">
        <v>0</v>
      </c>
      <c r="AV105" s="90">
        <f t="shared" si="1"/>
        <v>0</v>
      </c>
      <c r="AW105" s="91">
        <f>'II - II - ZEMNÉ PRÁCE'!T122</f>
        <v>57.753720000000001</v>
      </c>
      <c r="AX105" s="90">
        <f>'II - II - ZEMNÉ PRÁCE'!K37</f>
        <v>0</v>
      </c>
      <c r="AY105" s="90">
        <f>'II - II - ZEMNÉ PRÁCE'!K38</f>
        <v>0</v>
      </c>
      <c r="AZ105" s="90">
        <f>'II - II - ZEMNÉ PRÁCE'!K39</f>
        <v>0</v>
      </c>
      <c r="BA105" s="90">
        <f>'II - II - ZEMNÉ PRÁCE'!K40</f>
        <v>0</v>
      </c>
      <c r="BB105" s="90">
        <f>'II - II - ZEMNÉ PRÁCE'!F37</f>
        <v>0</v>
      </c>
      <c r="BC105" s="90">
        <f>'II - II - ZEMNÉ PRÁCE'!F38</f>
        <v>0</v>
      </c>
      <c r="BD105" s="90">
        <f>'II - II - ZEMNÉ PRÁCE'!F39</f>
        <v>0</v>
      </c>
      <c r="BE105" s="90">
        <f>'II - II - ZEMNÉ PRÁCE'!F40</f>
        <v>0</v>
      </c>
      <c r="BF105" s="92">
        <f>'II - II - ZEMNÉ PRÁCE'!F41</f>
        <v>0</v>
      </c>
      <c r="BT105" s="21" t="s">
        <v>86</v>
      </c>
      <c r="BV105" s="21" t="s">
        <v>75</v>
      </c>
      <c r="BW105" s="21" t="s">
        <v>114</v>
      </c>
      <c r="BX105" s="21" t="s">
        <v>108</v>
      </c>
      <c r="CL105" s="21" t="s">
        <v>1</v>
      </c>
    </row>
    <row r="106" spans="1:91" s="4" customFormat="1" ht="23.25" customHeight="1">
      <c r="A106" s="87" t="s">
        <v>82</v>
      </c>
      <c r="B106" s="48"/>
      <c r="C106" s="10"/>
      <c r="D106" s="10"/>
      <c r="E106" s="183" t="s">
        <v>115</v>
      </c>
      <c r="F106" s="183"/>
      <c r="G106" s="183"/>
      <c r="H106" s="183"/>
      <c r="I106" s="183"/>
      <c r="J106" s="10"/>
      <c r="K106" s="183" t="s">
        <v>116</v>
      </c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  <c r="AA106" s="183"/>
      <c r="AB106" s="183"/>
      <c r="AC106" s="183"/>
      <c r="AD106" s="183"/>
      <c r="AE106" s="183"/>
      <c r="AF106" s="183"/>
      <c r="AG106" s="186">
        <f>'III - III - ZÁKLADOVÉ A O...'!K34</f>
        <v>0</v>
      </c>
      <c r="AH106" s="187"/>
      <c r="AI106" s="187"/>
      <c r="AJ106" s="187"/>
      <c r="AK106" s="187"/>
      <c r="AL106" s="187"/>
      <c r="AM106" s="187"/>
      <c r="AN106" s="186">
        <f t="shared" si="0"/>
        <v>0</v>
      </c>
      <c r="AO106" s="187"/>
      <c r="AP106" s="187"/>
      <c r="AQ106" s="88" t="s">
        <v>85</v>
      </c>
      <c r="AR106" s="48"/>
      <c r="AS106" s="89">
        <f>'III - III - ZÁKLADOVÉ A O...'!K32</f>
        <v>0</v>
      </c>
      <c r="AT106" s="90">
        <f>'III - III - ZÁKLADOVÉ A O...'!K33</f>
        <v>0</v>
      </c>
      <c r="AU106" s="90">
        <v>0</v>
      </c>
      <c r="AV106" s="90">
        <f t="shared" si="1"/>
        <v>0</v>
      </c>
      <c r="AW106" s="91">
        <f>'III - III - ZÁKLADOVÉ A O...'!T124</f>
        <v>250.04605000000006</v>
      </c>
      <c r="AX106" s="90">
        <f>'III - III - ZÁKLADOVÉ A O...'!K37</f>
        <v>0</v>
      </c>
      <c r="AY106" s="90">
        <f>'III - III - ZÁKLADOVÉ A O...'!K38</f>
        <v>0</v>
      </c>
      <c r="AZ106" s="90">
        <f>'III - III - ZÁKLADOVÉ A O...'!K39</f>
        <v>0</v>
      </c>
      <c r="BA106" s="90">
        <f>'III - III - ZÁKLADOVÉ A O...'!K40</f>
        <v>0</v>
      </c>
      <c r="BB106" s="90">
        <f>'III - III - ZÁKLADOVÉ A O...'!F37</f>
        <v>0</v>
      </c>
      <c r="BC106" s="90">
        <f>'III - III - ZÁKLADOVÉ A O...'!F38</f>
        <v>0</v>
      </c>
      <c r="BD106" s="90">
        <f>'III - III - ZÁKLADOVÉ A O...'!F39</f>
        <v>0</v>
      </c>
      <c r="BE106" s="90">
        <f>'III - III - ZÁKLADOVÉ A O...'!F40</f>
        <v>0</v>
      </c>
      <c r="BF106" s="92">
        <f>'III - III - ZÁKLADOVÉ A O...'!F41</f>
        <v>0</v>
      </c>
      <c r="BT106" s="21" t="s">
        <v>86</v>
      </c>
      <c r="BV106" s="21" t="s">
        <v>75</v>
      </c>
      <c r="BW106" s="21" t="s">
        <v>117</v>
      </c>
      <c r="BX106" s="21" t="s">
        <v>108</v>
      </c>
      <c r="CL106" s="21" t="s">
        <v>1</v>
      </c>
    </row>
    <row r="107" spans="1:91" s="4" customFormat="1" ht="16.5" customHeight="1">
      <c r="A107" s="87" t="s">
        <v>82</v>
      </c>
      <c r="B107" s="48"/>
      <c r="C107" s="10"/>
      <c r="D107" s="10"/>
      <c r="E107" s="183" t="s">
        <v>118</v>
      </c>
      <c r="F107" s="183"/>
      <c r="G107" s="183"/>
      <c r="H107" s="183"/>
      <c r="I107" s="183"/>
      <c r="J107" s="10"/>
      <c r="K107" s="183" t="s">
        <v>119</v>
      </c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  <c r="AA107" s="183"/>
      <c r="AB107" s="183"/>
      <c r="AC107" s="183"/>
      <c r="AD107" s="183"/>
      <c r="AE107" s="183"/>
      <c r="AF107" s="183"/>
      <c r="AG107" s="186">
        <f>'IV - IV - HRACIE PRVKY'!K34</f>
        <v>0</v>
      </c>
      <c r="AH107" s="187"/>
      <c r="AI107" s="187"/>
      <c r="AJ107" s="187"/>
      <c r="AK107" s="187"/>
      <c r="AL107" s="187"/>
      <c r="AM107" s="187"/>
      <c r="AN107" s="186">
        <f t="shared" si="0"/>
        <v>0</v>
      </c>
      <c r="AO107" s="187"/>
      <c r="AP107" s="187"/>
      <c r="AQ107" s="88" t="s">
        <v>85</v>
      </c>
      <c r="AR107" s="48"/>
      <c r="AS107" s="89">
        <f>'IV - IV - HRACIE PRVKY'!K32</f>
        <v>0</v>
      </c>
      <c r="AT107" s="90">
        <f>'IV - IV - HRACIE PRVKY'!K33</f>
        <v>0</v>
      </c>
      <c r="AU107" s="90">
        <v>0</v>
      </c>
      <c r="AV107" s="90">
        <f t="shared" si="1"/>
        <v>0</v>
      </c>
      <c r="AW107" s="91">
        <f>'IV - IV - HRACIE PRVKY'!T125</f>
        <v>472.48099999999999</v>
      </c>
      <c r="AX107" s="90">
        <f>'IV - IV - HRACIE PRVKY'!K37</f>
        <v>0</v>
      </c>
      <c r="AY107" s="90">
        <f>'IV - IV - HRACIE PRVKY'!K38</f>
        <v>0</v>
      </c>
      <c r="AZ107" s="90">
        <f>'IV - IV - HRACIE PRVKY'!K39</f>
        <v>0</v>
      </c>
      <c r="BA107" s="90">
        <f>'IV - IV - HRACIE PRVKY'!K40</f>
        <v>0</v>
      </c>
      <c r="BB107" s="90">
        <f>'IV - IV - HRACIE PRVKY'!F37</f>
        <v>0</v>
      </c>
      <c r="BC107" s="90">
        <f>'IV - IV - HRACIE PRVKY'!F38</f>
        <v>0</v>
      </c>
      <c r="BD107" s="90">
        <f>'IV - IV - HRACIE PRVKY'!F39</f>
        <v>0</v>
      </c>
      <c r="BE107" s="90">
        <f>'IV - IV - HRACIE PRVKY'!F40</f>
        <v>0</v>
      </c>
      <c r="BF107" s="92">
        <f>'IV - IV - HRACIE PRVKY'!F41</f>
        <v>0</v>
      </c>
      <c r="BT107" s="21" t="s">
        <v>86</v>
      </c>
      <c r="BV107" s="21" t="s">
        <v>75</v>
      </c>
      <c r="BW107" s="21" t="s">
        <v>120</v>
      </c>
      <c r="BX107" s="21" t="s">
        <v>108</v>
      </c>
      <c r="CL107" s="21" t="s">
        <v>1</v>
      </c>
    </row>
    <row r="108" spans="1:91" s="4" customFormat="1" ht="16.5" customHeight="1">
      <c r="A108" s="87" t="s">
        <v>82</v>
      </c>
      <c r="B108" s="48"/>
      <c r="C108" s="10"/>
      <c r="D108" s="10"/>
      <c r="E108" s="183" t="s">
        <v>121</v>
      </c>
      <c r="F108" s="183"/>
      <c r="G108" s="183"/>
      <c r="H108" s="183"/>
      <c r="I108" s="183"/>
      <c r="J108" s="10"/>
      <c r="K108" s="183" t="s">
        <v>122</v>
      </c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  <c r="Z108" s="183"/>
      <c r="AA108" s="183"/>
      <c r="AB108" s="183"/>
      <c r="AC108" s="183"/>
      <c r="AD108" s="183"/>
      <c r="AE108" s="183"/>
      <c r="AF108" s="183"/>
      <c r="AG108" s="186">
        <f>'V - V - ZARIADENIA, PROST...'!K34</f>
        <v>0</v>
      </c>
      <c r="AH108" s="187"/>
      <c r="AI108" s="187"/>
      <c r="AJ108" s="187"/>
      <c r="AK108" s="187"/>
      <c r="AL108" s="187"/>
      <c r="AM108" s="187"/>
      <c r="AN108" s="186">
        <f t="shared" si="0"/>
        <v>0</v>
      </c>
      <c r="AO108" s="187"/>
      <c r="AP108" s="187"/>
      <c r="AQ108" s="88" t="s">
        <v>85</v>
      </c>
      <c r="AR108" s="48"/>
      <c r="AS108" s="89">
        <f>'V - V - ZARIADENIA, PROST...'!K32</f>
        <v>0</v>
      </c>
      <c r="AT108" s="90">
        <f>'V - V - ZARIADENIA, PROST...'!K33</f>
        <v>0</v>
      </c>
      <c r="AU108" s="90">
        <v>0</v>
      </c>
      <c r="AV108" s="90">
        <f t="shared" si="1"/>
        <v>0</v>
      </c>
      <c r="AW108" s="91">
        <f>'V - V - ZARIADENIA, PROST...'!T122</f>
        <v>16.122</v>
      </c>
      <c r="AX108" s="90">
        <f>'V - V - ZARIADENIA, PROST...'!K37</f>
        <v>0</v>
      </c>
      <c r="AY108" s="90">
        <f>'V - V - ZARIADENIA, PROST...'!K38</f>
        <v>0</v>
      </c>
      <c r="AZ108" s="90">
        <f>'V - V - ZARIADENIA, PROST...'!K39</f>
        <v>0</v>
      </c>
      <c r="BA108" s="90">
        <f>'V - V - ZARIADENIA, PROST...'!K40</f>
        <v>0</v>
      </c>
      <c r="BB108" s="90">
        <f>'V - V - ZARIADENIA, PROST...'!F37</f>
        <v>0</v>
      </c>
      <c r="BC108" s="90">
        <f>'V - V - ZARIADENIA, PROST...'!F38</f>
        <v>0</v>
      </c>
      <c r="BD108" s="90">
        <f>'V - V - ZARIADENIA, PROST...'!F39</f>
        <v>0</v>
      </c>
      <c r="BE108" s="90">
        <f>'V - V - ZARIADENIA, PROST...'!F40</f>
        <v>0</v>
      </c>
      <c r="BF108" s="92">
        <f>'V - V - ZARIADENIA, PROST...'!F41</f>
        <v>0</v>
      </c>
      <c r="BT108" s="21" t="s">
        <v>86</v>
      </c>
      <c r="BV108" s="21" t="s">
        <v>75</v>
      </c>
      <c r="BW108" s="21" t="s">
        <v>123</v>
      </c>
      <c r="BX108" s="21" t="s">
        <v>108</v>
      </c>
      <c r="CL108" s="21" t="s">
        <v>1</v>
      </c>
    </row>
    <row r="109" spans="1:91" s="4" customFormat="1" ht="23.25" customHeight="1">
      <c r="A109" s="87" t="s">
        <v>82</v>
      </c>
      <c r="B109" s="48"/>
      <c r="C109" s="10"/>
      <c r="D109" s="10"/>
      <c r="E109" s="183" t="s">
        <v>124</v>
      </c>
      <c r="F109" s="183"/>
      <c r="G109" s="183"/>
      <c r="H109" s="183"/>
      <c r="I109" s="183"/>
      <c r="J109" s="10"/>
      <c r="K109" s="183" t="s">
        <v>125</v>
      </c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  <c r="AA109" s="183"/>
      <c r="AB109" s="183"/>
      <c r="AC109" s="183"/>
      <c r="AD109" s="183"/>
      <c r="AE109" s="183"/>
      <c r="AF109" s="183"/>
      <c r="AG109" s="186">
        <f>'VI - VI - VÝSADBOVÉ A DOK...'!K34</f>
        <v>0</v>
      </c>
      <c r="AH109" s="187"/>
      <c r="AI109" s="187"/>
      <c r="AJ109" s="187"/>
      <c r="AK109" s="187"/>
      <c r="AL109" s="187"/>
      <c r="AM109" s="187"/>
      <c r="AN109" s="186">
        <f t="shared" si="0"/>
        <v>0</v>
      </c>
      <c r="AO109" s="187"/>
      <c r="AP109" s="187"/>
      <c r="AQ109" s="88" t="s">
        <v>85</v>
      </c>
      <c r="AR109" s="48"/>
      <c r="AS109" s="94">
        <f>'VI - VI - VÝSADBOVÉ A DOK...'!K32</f>
        <v>0</v>
      </c>
      <c r="AT109" s="95">
        <f>'VI - VI - VÝSADBOVÉ A DOK...'!K33</f>
        <v>0</v>
      </c>
      <c r="AU109" s="95">
        <v>0</v>
      </c>
      <c r="AV109" s="95">
        <f t="shared" si="1"/>
        <v>0</v>
      </c>
      <c r="AW109" s="96">
        <f>'VI - VI - VÝSADBOVÉ A DOK...'!T123</f>
        <v>161.184</v>
      </c>
      <c r="AX109" s="95">
        <f>'VI - VI - VÝSADBOVÉ A DOK...'!K37</f>
        <v>0</v>
      </c>
      <c r="AY109" s="95">
        <f>'VI - VI - VÝSADBOVÉ A DOK...'!K38</f>
        <v>0</v>
      </c>
      <c r="AZ109" s="95">
        <f>'VI - VI - VÝSADBOVÉ A DOK...'!K39</f>
        <v>0</v>
      </c>
      <c r="BA109" s="95">
        <f>'VI - VI - VÝSADBOVÉ A DOK...'!K40</f>
        <v>0</v>
      </c>
      <c r="BB109" s="95">
        <f>'VI - VI - VÝSADBOVÉ A DOK...'!F37</f>
        <v>0</v>
      </c>
      <c r="BC109" s="95">
        <f>'VI - VI - VÝSADBOVÉ A DOK...'!F38</f>
        <v>0</v>
      </c>
      <c r="BD109" s="95">
        <f>'VI - VI - VÝSADBOVÉ A DOK...'!F39</f>
        <v>0</v>
      </c>
      <c r="BE109" s="95">
        <f>'VI - VI - VÝSADBOVÉ A DOK...'!F40</f>
        <v>0</v>
      </c>
      <c r="BF109" s="97">
        <f>'VI - VI - VÝSADBOVÉ A DOK...'!F41</f>
        <v>0</v>
      </c>
      <c r="BT109" s="21" t="s">
        <v>86</v>
      </c>
      <c r="BV109" s="21" t="s">
        <v>75</v>
      </c>
      <c r="BW109" s="21" t="s">
        <v>126</v>
      </c>
      <c r="BX109" s="21" t="s">
        <v>108</v>
      </c>
      <c r="CL109" s="21" t="s">
        <v>1</v>
      </c>
    </row>
    <row r="110" spans="1:91" s="2" customFormat="1" ht="30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7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</row>
    <row r="111" spans="1:91" s="2" customFormat="1" ht="6.95" customHeight="1">
      <c r="A111" s="26"/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27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</row>
  </sheetData>
  <mergeCells count="96">
    <mergeCell ref="AN107:AP107"/>
    <mergeCell ref="AG107:AM107"/>
    <mergeCell ref="AN108:AP108"/>
    <mergeCell ref="AG108:AM108"/>
    <mergeCell ref="AN109:AP109"/>
    <mergeCell ref="AG109:AM109"/>
    <mergeCell ref="AS89:AT91"/>
    <mergeCell ref="AN105:AP105"/>
    <mergeCell ref="AG105:AM105"/>
    <mergeCell ref="AN106:AP106"/>
    <mergeCell ref="AG106:AM106"/>
    <mergeCell ref="AN94:AP94"/>
    <mergeCell ref="AR2:BG2"/>
    <mergeCell ref="AG103:AM103"/>
    <mergeCell ref="AG102:AM102"/>
    <mergeCell ref="AG101:AM101"/>
    <mergeCell ref="AG92:AM92"/>
    <mergeCell ref="AG97:AM97"/>
    <mergeCell ref="AG100:AM100"/>
    <mergeCell ref="AG95:AM95"/>
    <mergeCell ref="AG96:AM96"/>
    <mergeCell ref="AG98:AM98"/>
    <mergeCell ref="AG99:AM99"/>
    <mergeCell ref="AM87:AN87"/>
    <mergeCell ref="AM89:AP89"/>
    <mergeCell ref="AM90:AP90"/>
    <mergeCell ref="AN99:AP99"/>
    <mergeCell ref="AN98:AP98"/>
    <mergeCell ref="L33:P33"/>
    <mergeCell ref="W33:AE33"/>
    <mergeCell ref="AK33:AO33"/>
    <mergeCell ref="AK35:AO35"/>
    <mergeCell ref="X35:AB35"/>
    <mergeCell ref="L31:P31"/>
    <mergeCell ref="AK31:AO31"/>
    <mergeCell ref="W31:AE31"/>
    <mergeCell ref="L32:P32"/>
    <mergeCell ref="W32:AE32"/>
    <mergeCell ref="AK32:AO32"/>
    <mergeCell ref="W29:AE29"/>
    <mergeCell ref="AK29:AO29"/>
    <mergeCell ref="L29:P29"/>
    <mergeCell ref="AK30:AO30"/>
    <mergeCell ref="W30:AE30"/>
    <mergeCell ref="L30:P30"/>
    <mergeCell ref="K5:AO5"/>
    <mergeCell ref="K6:AO6"/>
    <mergeCell ref="E23:AN23"/>
    <mergeCell ref="AK26:AO26"/>
    <mergeCell ref="AK28:AO28"/>
    <mergeCell ref="L28:P28"/>
    <mergeCell ref="W28:AE28"/>
    <mergeCell ref="E108:I108"/>
    <mergeCell ref="K108:AF108"/>
    <mergeCell ref="E109:I109"/>
    <mergeCell ref="K109:AF109"/>
    <mergeCell ref="AG94:AM94"/>
    <mergeCell ref="AG104:AM104"/>
    <mergeCell ref="E105:I105"/>
    <mergeCell ref="K105:AF105"/>
    <mergeCell ref="E106:I106"/>
    <mergeCell ref="K106:AF106"/>
    <mergeCell ref="E107:I107"/>
    <mergeCell ref="K107:AF107"/>
    <mergeCell ref="K104:AF104"/>
    <mergeCell ref="K97:AF97"/>
    <mergeCell ref="K98:AF98"/>
    <mergeCell ref="K96:AF96"/>
    <mergeCell ref="L85:AO85"/>
    <mergeCell ref="AN104:AP104"/>
    <mergeCell ref="AN103:AP103"/>
    <mergeCell ref="AN102:AP102"/>
    <mergeCell ref="AN92:AP92"/>
    <mergeCell ref="AN101:AP101"/>
    <mergeCell ref="AN100:AP100"/>
    <mergeCell ref="AN95:AP95"/>
    <mergeCell ref="AN96:AP96"/>
    <mergeCell ref="AN97:AP97"/>
    <mergeCell ref="I92:AF92"/>
    <mergeCell ref="J99:AF99"/>
    <mergeCell ref="J101:AF101"/>
    <mergeCell ref="J102:AF102"/>
    <mergeCell ref="J103:AF103"/>
    <mergeCell ref="J95:AF95"/>
    <mergeCell ref="K100:AF100"/>
    <mergeCell ref="E104:I104"/>
    <mergeCell ref="E98:I98"/>
    <mergeCell ref="E96:I96"/>
    <mergeCell ref="E97:I97"/>
    <mergeCell ref="E100:I100"/>
    <mergeCell ref="C92:G92"/>
    <mergeCell ref="D99:H99"/>
    <mergeCell ref="D103:H103"/>
    <mergeCell ref="D102:H102"/>
    <mergeCell ref="D101:H101"/>
    <mergeCell ref="D95:H95"/>
  </mergeCells>
  <hyperlinks>
    <hyperlink ref="A96" location="'01.1 - S 01.1 - Práce kra...'!C2" display="/" xr:uid="{00000000-0004-0000-0000-000000000000}"/>
    <hyperlink ref="A97" location="'01.2 - S 01.2 - Vyvýšené ...'!C2" display="/" xr:uid="{00000000-0004-0000-0000-000001000000}"/>
    <hyperlink ref="A98" location="'01.3 - S 01.3 - Kuchynská...'!C2" display="/" xr:uid="{00000000-0004-0000-0000-000002000000}"/>
    <hyperlink ref="A100" location="'02.1 - S 02.1 - Rehabilit...'!C2" display="/" xr:uid="{00000000-0004-0000-0000-000003000000}"/>
    <hyperlink ref="A101" location="'03 - S 03 - Výtlakové pot...'!C2" display="/" xr:uid="{00000000-0004-0000-0000-000004000000}"/>
    <hyperlink ref="A102" location="'04 - S 04 - Napájacie gra...'!C2" display="/" xr:uid="{00000000-0004-0000-0000-000005000000}"/>
    <hyperlink ref="A104" location="'I - I - PRÍPRAVA PLOCHY A...'!C2" display="/" xr:uid="{00000000-0004-0000-0000-000006000000}"/>
    <hyperlink ref="A105" location="'II - II - ZEMNÉ PRÁCE'!C2" display="/" xr:uid="{00000000-0004-0000-0000-000007000000}"/>
    <hyperlink ref="A106" location="'III - III - ZÁKLADOVÉ A O...'!C2" display="/" xr:uid="{00000000-0004-0000-0000-000008000000}"/>
    <hyperlink ref="A107" location="'IV - IV - HRACIE PRVKY'!C2" display="/" xr:uid="{00000000-0004-0000-0000-000009000000}"/>
    <hyperlink ref="A108" location="'V - V - ZARIADENIA, PROST...'!C2" display="/" xr:uid="{00000000-0004-0000-0000-00000A000000}"/>
    <hyperlink ref="A109" location="'VI - VI - VÝSADBOVÉ A DOK...'!C2" display="/" xr:uid="{00000000-0004-0000-0000-00000B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M148"/>
  <sheetViews>
    <sheetView showGridLines="0" workbookViewId="0">
      <selection activeCell="M2" sqref="M2:Z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8"/>
    </row>
    <row r="2" spans="1:46" s="1" customFormat="1" ht="36.950000000000003" customHeight="1">
      <c r="M2" s="210" t="s">
        <v>6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T2" s="14" t="s">
        <v>117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73</v>
      </c>
    </row>
    <row r="4" spans="1:46" s="1" customFormat="1" ht="24.95" customHeight="1">
      <c r="B4" s="17"/>
      <c r="D4" s="18" t="s">
        <v>127</v>
      </c>
      <c r="M4" s="17"/>
      <c r="N4" s="99" t="s">
        <v>10</v>
      </c>
      <c r="AT4" s="14" t="s">
        <v>3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23" t="s">
        <v>14</v>
      </c>
      <c r="M6" s="17"/>
    </row>
    <row r="7" spans="1:46" s="1" customFormat="1" ht="26.25" customHeight="1">
      <c r="B7" s="17"/>
      <c r="E7" s="225" t="str">
        <f>'Rekapitulácia stavby'!K6</f>
        <v>ROZVOJ CESTOVNÉHO RUCHU V OKOLÍ RÁKOCZIHO KAŠTIEĽA V BORŠI</v>
      </c>
      <c r="F7" s="226"/>
      <c r="G7" s="226"/>
      <c r="H7" s="226"/>
      <c r="M7" s="17"/>
    </row>
    <row r="8" spans="1:46" s="1" customFormat="1" ht="12" customHeight="1">
      <c r="B8" s="17"/>
      <c r="D8" s="23" t="s">
        <v>128</v>
      </c>
      <c r="M8" s="17"/>
    </row>
    <row r="9" spans="1:46" s="2" customFormat="1" ht="16.5" customHeight="1">
      <c r="A9" s="26"/>
      <c r="B9" s="27"/>
      <c r="C9" s="26"/>
      <c r="D9" s="26"/>
      <c r="E9" s="225" t="s">
        <v>654</v>
      </c>
      <c r="F9" s="221"/>
      <c r="G9" s="221"/>
      <c r="H9" s="221"/>
      <c r="I9" s="26"/>
      <c r="J9" s="26"/>
      <c r="K9" s="26"/>
      <c r="L9" s="26"/>
      <c r="M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130</v>
      </c>
      <c r="E10" s="26"/>
      <c r="F10" s="26"/>
      <c r="G10" s="26"/>
      <c r="H10" s="26"/>
      <c r="I10" s="26"/>
      <c r="J10" s="26"/>
      <c r="K10" s="26"/>
      <c r="L10" s="26"/>
      <c r="M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84" t="s">
        <v>701</v>
      </c>
      <c r="F11" s="221"/>
      <c r="G11" s="221"/>
      <c r="H11" s="221"/>
      <c r="I11" s="26"/>
      <c r="J11" s="26"/>
      <c r="K11" s="26"/>
      <c r="L11" s="26"/>
      <c r="M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16</v>
      </c>
      <c r="E13" s="26"/>
      <c r="F13" s="21" t="s">
        <v>1</v>
      </c>
      <c r="G13" s="26"/>
      <c r="H13" s="26"/>
      <c r="I13" s="23" t="s">
        <v>17</v>
      </c>
      <c r="J13" s="21" t="s">
        <v>1</v>
      </c>
      <c r="K13" s="26"/>
      <c r="L13" s="26"/>
      <c r="M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18</v>
      </c>
      <c r="E14" s="26"/>
      <c r="F14" s="21" t="s">
        <v>19</v>
      </c>
      <c r="G14" s="26"/>
      <c r="H14" s="26"/>
      <c r="I14" s="23" t="s">
        <v>20</v>
      </c>
      <c r="J14" s="52">
        <f>'Rekapitulácia stavby'!AN8</f>
        <v>44684</v>
      </c>
      <c r="K14" s="26"/>
      <c r="L14" s="26"/>
      <c r="M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26"/>
      <c r="M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26"/>
      <c r="M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26"/>
      <c r="M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93" t="str">
        <f>'Rekapitulácia stavby'!E14</f>
        <v xml:space="preserve"> </v>
      </c>
      <c r="F20" s="193"/>
      <c r="G20" s="193"/>
      <c r="H20" s="193"/>
      <c r="I20" s="23" t="s">
        <v>24</v>
      </c>
      <c r="J20" s="21" t="str">
        <f>'Rekapitulácia stavby'!AN14</f>
        <v/>
      </c>
      <c r="K20" s="26"/>
      <c r="L20" s="26"/>
      <c r="M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26"/>
      <c r="M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26"/>
      <c r="M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29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26"/>
      <c r="M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26"/>
      <c r="M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30</v>
      </c>
      <c r="E28" s="26"/>
      <c r="F28" s="26"/>
      <c r="G28" s="26"/>
      <c r="H28" s="26"/>
      <c r="I28" s="26"/>
      <c r="J28" s="26"/>
      <c r="K28" s="26"/>
      <c r="L28" s="26"/>
      <c r="M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100"/>
      <c r="B29" s="101"/>
      <c r="C29" s="100"/>
      <c r="D29" s="100"/>
      <c r="E29" s="196" t="s">
        <v>1</v>
      </c>
      <c r="F29" s="196"/>
      <c r="G29" s="196"/>
      <c r="H29" s="196"/>
      <c r="I29" s="100"/>
      <c r="J29" s="100"/>
      <c r="K29" s="100"/>
      <c r="L29" s="100"/>
      <c r="M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63"/>
      <c r="M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2.75">
      <c r="A32" s="26"/>
      <c r="B32" s="27"/>
      <c r="C32" s="26"/>
      <c r="D32" s="26"/>
      <c r="E32" s="23" t="s">
        <v>132</v>
      </c>
      <c r="F32" s="26"/>
      <c r="G32" s="26"/>
      <c r="H32" s="26"/>
      <c r="I32" s="26"/>
      <c r="J32" s="26"/>
      <c r="K32" s="103">
        <f>I98</f>
        <v>0</v>
      </c>
      <c r="L32" s="26"/>
      <c r="M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2.75">
      <c r="A33" s="26"/>
      <c r="B33" s="27"/>
      <c r="C33" s="26"/>
      <c r="D33" s="26"/>
      <c r="E33" s="23" t="s">
        <v>133</v>
      </c>
      <c r="F33" s="26"/>
      <c r="G33" s="26"/>
      <c r="H33" s="26"/>
      <c r="I33" s="26"/>
      <c r="J33" s="26"/>
      <c r="K33" s="103">
        <f>J98</f>
        <v>0</v>
      </c>
      <c r="L33" s="26"/>
      <c r="M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104" t="s">
        <v>31</v>
      </c>
      <c r="E34" s="26"/>
      <c r="F34" s="26"/>
      <c r="G34" s="26"/>
      <c r="H34" s="26"/>
      <c r="I34" s="26"/>
      <c r="J34" s="26"/>
      <c r="K34" s="68">
        <f>ROUND(K124, 2)</f>
        <v>0</v>
      </c>
      <c r="L34" s="26"/>
      <c r="M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3"/>
      <c r="E35" s="63"/>
      <c r="F35" s="63"/>
      <c r="G35" s="63"/>
      <c r="H35" s="63"/>
      <c r="I35" s="63"/>
      <c r="J35" s="63"/>
      <c r="K35" s="63"/>
      <c r="L35" s="63"/>
      <c r="M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33</v>
      </c>
      <c r="G36" s="26"/>
      <c r="H36" s="26"/>
      <c r="I36" s="30" t="s">
        <v>32</v>
      </c>
      <c r="J36" s="26"/>
      <c r="K36" s="30" t="s">
        <v>34</v>
      </c>
      <c r="L36" s="26"/>
      <c r="M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105" t="s">
        <v>35</v>
      </c>
      <c r="E37" s="32" t="s">
        <v>36</v>
      </c>
      <c r="F37" s="106">
        <f>ROUND((SUM(BE124:BE147)),  2)</f>
        <v>0</v>
      </c>
      <c r="G37" s="107"/>
      <c r="H37" s="107"/>
      <c r="I37" s="108">
        <v>0.2</v>
      </c>
      <c r="J37" s="107"/>
      <c r="K37" s="106">
        <f>ROUND(((SUM(BE124:BE147))*I37),  2)</f>
        <v>0</v>
      </c>
      <c r="L37" s="26"/>
      <c r="M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32" t="s">
        <v>37</v>
      </c>
      <c r="F38" s="103">
        <f>ROUND((SUM(BF124:BF147)),  2)</f>
        <v>0</v>
      </c>
      <c r="G38" s="26"/>
      <c r="H38" s="26"/>
      <c r="I38" s="109">
        <v>0.2</v>
      </c>
      <c r="J38" s="26"/>
      <c r="K38" s="103">
        <f>ROUND(((SUM(BF124:BF147))*I38),  2)</f>
        <v>0</v>
      </c>
      <c r="L38" s="26"/>
      <c r="M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38</v>
      </c>
      <c r="F39" s="103">
        <f>ROUND((SUM(BG124:BG147)),  2)</f>
        <v>0</v>
      </c>
      <c r="G39" s="26"/>
      <c r="H39" s="26"/>
      <c r="I39" s="109">
        <v>0.2</v>
      </c>
      <c r="J39" s="26"/>
      <c r="K39" s="103">
        <f>0</f>
        <v>0</v>
      </c>
      <c r="L39" s="26"/>
      <c r="M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39</v>
      </c>
      <c r="F40" s="103">
        <f>ROUND((SUM(BH124:BH147)),  2)</f>
        <v>0</v>
      </c>
      <c r="G40" s="26"/>
      <c r="H40" s="26"/>
      <c r="I40" s="109">
        <v>0.2</v>
      </c>
      <c r="J40" s="26"/>
      <c r="K40" s="103">
        <f>0</f>
        <v>0</v>
      </c>
      <c r="L40" s="26"/>
      <c r="M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32" t="s">
        <v>40</v>
      </c>
      <c r="F41" s="106">
        <f>ROUND((SUM(BI124:BI147)),  2)</f>
        <v>0</v>
      </c>
      <c r="G41" s="107"/>
      <c r="H41" s="107"/>
      <c r="I41" s="108">
        <v>0</v>
      </c>
      <c r="J41" s="107"/>
      <c r="K41" s="106">
        <f>0</f>
        <v>0</v>
      </c>
      <c r="L41" s="26"/>
      <c r="M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10"/>
      <c r="D43" s="111" t="s">
        <v>41</v>
      </c>
      <c r="E43" s="57"/>
      <c r="F43" s="57"/>
      <c r="G43" s="112" t="s">
        <v>42</v>
      </c>
      <c r="H43" s="113" t="s">
        <v>43</v>
      </c>
      <c r="I43" s="57"/>
      <c r="J43" s="57"/>
      <c r="K43" s="114">
        <f>SUM(K34:K41)</f>
        <v>0</v>
      </c>
      <c r="L43" s="115"/>
      <c r="M43" s="39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39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41"/>
      <c r="M50" s="39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26"/>
      <c r="B61" s="27"/>
      <c r="C61" s="26"/>
      <c r="D61" s="42" t="s">
        <v>46</v>
      </c>
      <c r="E61" s="29"/>
      <c r="F61" s="116" t="s">
        <v>47</v>
      </c>
      <c r="G61" s="42" t="s">
        <v>46</v>
      </c>
      <c r="H61" s="29"/>
      <c r="I61" s="29"/>
      <c r="J61" s="117" t="s">
        <v>47</v>
      </c>
      <c r="K61" s="29"/>
      <c r="L61" s="29"/>
      <c r="M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26"/>
      <c r="B65" s="27"/>
      <c r="C65" s="26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43"/>
      <c r="M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26"/>
      <c r="B76" s="27"/>
      <c r="C76" s="26"/>
      <c r="D76" s="42" t="s">
        <v>46</v>
      </c>
      <c r="E76" s="29"/>
      <c r="F76" s="116" t="s">
        <v>47</v>
      </c>
      <c r="G76" s="42" t="s">
        <v>46</v>
      </c>
      <c r="H76" s="29"/>
      <c r="I76" s="29"/>
      <c r="J76" s="117" t="s">
        <v>47</v>
      </c>
      <c r="K76" s="29"/>
      <c r="L76" s="29"/>
      <c r="M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134</v>
      </c>
      <c r="D82" s="26"/>
      <c r="E82" s="26"/>
      <c r="F82" s="26"/>
      <c r="G82" s="26"/>
      <c r="H82" s="26"/>
      <c r="I82" s="26"/>
      <c r="J82" s="26"/>
      <c r="K82" s="26"/>
      <c r="L82" s="26"/>
      <c r="M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26"/>
      <c r="M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6.25" customHeight="1">
      <c r="A85" s="26"/>
      <c r="B85" s="27"/>
      <c r="C85" s="26"/>
      <c r="D85" s="26"/>
      <c r="E85" s="225" t="str">
        <f>E7</f>
        <v>ROZVOJ CESTOVNÉHO RUCHU V OKOLÍ RÁKOCZIHO KAŠTIEĽA V BORŠI</v>
      </c>
      <c r="F85" s="226"/>
      <c r="G85" s="226"/>
      <c r="H85" s="226"/>
      <c r="I85" s="26"/>
      <c r="J85" s="26"/>
      <c r="K85" s="26"/>
      <c r="L85" s="26"/>
      <c r="M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128</v>
      </c>
      <c r="M86" s="17"/>
    </row>
    <row r="87" spans="1:31" s="2" customFormat="1" ht="16.5" customHeight="1">
      <c r="A87" s="26"/>
      <c r="B87" s="27"/>
      <c r="C87" s="26"/>
      <c r="D87" s="26"/>
      <c r="E87" s="225" t="s">
        <v>654</v>
      </c>
      <c r="F87" s="221"/>
      <c r="G87" s="221"/>
      <c r="H87" s="221"/>
      <c r="I87" s="26"/>
      <c r="J87" s="26"/>
      <c r="K87" s="26"/>
      <c r="L87" s="26"/>
      <c r="M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130</v>
      </c>
      <c r="D88" s="26"/>
      <c r="E88" s="26"/>
      <c r="F88" s="26"/>
      <c r="G88" s="26"/>
      <c r="H88" s="26"/>
      <c r="I88" s="26"/>
      <c r="J88" s="26"/>
      <c r="K88" s="26"/>
      <c r="L88" s="26"/>
      <c r="M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4" t="str">
        <f>E11</f>
        <v>III - III - ZÁKLADOVÉ A OBKLADAČSKÉ PRÁCE</v>
      </c>
      <c r="F89" s="221"/>
      <c r="G89" s="221"/>
      <c r="H89" s="221"/>
      <c r="I89" s="26"/>
      <c r="J89" s="26"/>
      <c r="K89" s="26"/>
      <c r="L89" s="26"/>
      <c r="M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18</v>
      </c>
      <c r="D91" s="26"/>
      <c r="E91" s="26"/>
      <c r="F91" s="21" t="str">
        <f>F14</f>
        <v>Borša</v>
      </c>
      <c r="G91" s="26"/>
      <c r="H91" s="26"/>
      <c r="I91" s="23" t="s">
        <v>20</v>
      </c>
      <c r="J91" s="52">
        <f>IF(J14="","",J14)</f>
        <v>44684</v>
      </c>
      <c r="K91" s="26"/>
      <c r="L91" s="26"/>
      <c r="M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21</v>
      </c>
      <c r="D93" s="26"/>
      <c r="E93" s="26"/>
      <c r="F93" s="21" t="str">
        <f>E17</f>
        <v>II. Rákoczi Ferenc, n.o.</v>
      </c>
      <c r="G93" s="26"/>
      <c r="H93" s="26"/>
      <c r="I93" s="23" t="s">
        <v>27</v>
      </c>
      <c r="J93" s="24" t="str">
        <f>E23</f>
        <v xml:space="preserve">Arch + crafts </v>
      </c>
      <c r="K93" s="26"/>
      <c r="L93" s="26"/>
      <c r="M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29</v>
      </c>
      <c r="J94" s="24" t="str">
        <f>E26</f>
        <v xml:space="preserve"> </v>
      </c>
      <c r="K94" s="26"/>
      <c r="L94" s="26"/>
      <c r="M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18" t="s">
        <v>135</v>
      </c>
      <c r="D96" s="110"/>
      <c r="E96" s="110"/>
      <c r="F96" s="110"/>
      <c r="G96" s="110"/>
      <c r="H96" s="110"/>
      <c r="I96" s="119" t="s">
        <v>136</v>
      </c>
      <c r="J96" s="119" t="s">
        <v>137</v>
      </c>
      <c r="K96" s="119" t="s">
        <v>138</v>
      </c>
      <c r="L96" s="110"/>
      <c r="M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20" t="s">
        <v>139</v>
      </c>
      <c r="D98" s="26"/>
      <c r="E98" s="26"/>
      <c r="F98" s="26"/>
      <c r="G98" s="26"/>
      <c r="H98" s="26"/>
      <c r="I98" s="68">
        <f t="shared" ref="I98:J100" si="0">Q124</f>
        <v>0</v>
      </c>
      <c r="J98" s="68">
        <f t="shared" si="0"/>
        <v>0</v>
      </c>
      <c r="K98" s="68">
        <f>K124</f>
        <v>0</v>
      </c>
      <c r="L98" s="26"/>
      <c r="M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21"/>
      <c r="D99" s="122" t="s">
        <v>141</v>
      </c>
      <c r="E99" s="123"/>
      <c r="F99" s="123"/>
      <c r="G99" s="123"/>
      <c r="H99" s="123"/>
      <c r="I99" s="124">
        <f t="shared" si="0"/>
        <v>0</v>
      </c>
      <c r="J99" s="124">
        <f t="shared" si="0"/>
        <v>0</v>
      </c>
      <c r="K99" s="124">
        <f>K125</f>
        <v>0</v>
      </c>
      <c r="M99" s="121"/>
    </row>
    <row r="100" spans="1:47" s="10" customFormat="1" ht="19.899999999999999" customHeight="1">
      <c r="B100" s="125"/>
      <c r="D100" s="126" t="s">
        <v>143</v>
      </c>
      <c r="E100" s="127"/>
      <c r="F100" s="127"/>
      <c r="G100" s="127"/>
      <c r="H100" s="127"/>
      <c r="I100" s="128">
        <f t="shared" si="0"/>
        <v>0</v>
      </c>
      <c r="J100" s="128">
        <f t="shared" si="0"/>
        <v>0</v>
      </c>
      <c r="K100" s="128">
        <f>K126</f>
        <v>0</v>
      </c>
      <c r="M100" s="125"/>
    </row>
    <row r="101" spans="1:47" s="10" customFormat="1" ht="19.899999999999999" customHeight="1">
      <c r="B101" s="125"/>
      <c r="D101" s="126" t="s">
        <v>145</v>
      </c>
      <c r="E101" s="127"/>
      <c r="F101" s="127"/>
      <c r="G101" s="127"/>
      <c r="H101" s="127"/>
      <c r="I101" s="128">
        <f>Q141</f>
        <v>0</v>
      </c>
      <c r="J101" s="128">
        <f>R141</f>
        <v>0</v>
      </c>
      <c r="K101" s="128">
        <f>K141</f>
        <v>0</v>
      </c>
      <c r="M101" s="125"/>
    </row>
    <row r="102" spans="1:47" s="10" customFormat="1" ht="19.899999999999999" customHeight="1">
      <c r="B102" s="125"/>
      <c r="D102" s="126" t="s">
        <v>146</v>
      </c>
      <c r="E102" s="127"/>
      <c r="F102" s="127"/>
      <c r="G102" s="127"/>
      <c r="H102" s="127"/>
      <c r="I102" s="128">
        <f>Q146</f>
        <v>0</v>
      </c>
      <c r="J102" s="128">
        <f>R146</f>
        <v>0</v>
      </c>
      <c r="K102" s="128">
        <f>K146</f>
        <v>0</v>
      </c>
      <c r="M102" s="125"/>
    </row>
    <row r="103" spans="1:47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47" s="2" customFormat="1" ht="6.95" customHeight="1">
      <c r="A104" s="26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47" s="2" customFormat="1" ht="6.95" customHeight="1">
      <c r="A108" s="26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24.95" customHeight="1">
      <c r="A109" s="26"/>
      <c r="B109" s="27"/>
      <c r="C109" s="18" t="s">
        <v>147</v>
      </c>
      <c r="D109" s="26"/>
      <c r="E109" s="26"/>
      <c r="F109" s="26"/>
      <c r="G109" s="26"/>
      <c r="H109" s="26"/>
      <c r="I109" s="26"/>
      <c r="J109" s="26"/>
      <c r="K109" s="26"/>
      <c r="L109" s="26"/>
      <c r="M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6.9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12" customHeight="1">
      <c r="A111" s="26"/>
      <c r="B111" s="27"/>
      <c r="C111" s="23" t="s">
        <v>14</v>
      </c>
      <c r="D111" s="26"/>
      <c r="E111" s="26"/>
      <c r="F111" s="26"/>
      <c r="G111" s="26"/>
      <c r="H111" s="26"/>
      <c r="I111" s="26"/>
      <c r="J111" s="26"/>
      <c r="K111" s="26"/>
      <c r="L111" s="26"/>
      <c r="M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26.25" customHeight="1">
      <c r="A112" s="26"/>
      <c r="B112" s="27"/>
      <c r="C112" s="26"/>
      <c r="D112" s="26"/>
      <c r="E112" s="225" t="str">
        <f>E7</f>
        <v>ROZVOJ CESTOVNÉHO RUCHU V OKOLÍ RÁKOCZIHO KAŠTIEĽA V BORŠI</v>
      </c>
      <c r="F112" s="226"/>
      <c r="G112" s="226"/>
      <c r="H112" s="226"/>
      <c r="I112" s="26"/>
      <c r="J112" s="26"/>
      <c r="K112" s="26"/>
      <c r="L112" s="26"/>
      <c r="M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1" customFormat="1" ht="12" customHeight="1">
      <c r="B113" s="17"/>
      <c r="C113" s="23" t="s">
        <v>128</v>
      </c>
      <c r="M113" s="17"/>
    </row>
    <row r="114" spans="1:65" s="2" customFormat="1" ht="16.5" customHeight="1">
      <c r="A114" s="26"/>
      <c r="B114" s="27"/>
      <c r="C114" s="26"/>
      <c r="D114" s="26"/>
      <c r="E114" s="225" t="s">
        <v>654</v>
      </c>
      <c r="F114" s="221"/>
      <c r="G114" s="221"/>
      <c r="H114" s="221"/>
      <c r="I114" s="26"/>
      <c r="J114" s="26"/>
      <c r="K114" s="26"/>
      <c r="L114" s="26"/>
      <c r="M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130</v>
      </c>
      <c r="D115" s="26"/>
      <c r="E115" s="26"/>
      <c r="F115" s="26"/>
      <c r="G115" s="26"/>
      <c r="H115" s="26"/>
      <c r="I115" s="26"/>
      <c r="J115" s="26"/>
      <c r="K115" s="26"/>
      <c r="L115" s="26"/>
      <c r="M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6.5" customHeight="1">
      <c r="A116" s="26"/>
      <c r="B116" s="27"/>
      <c r="C116" s="26"/>
      <c r="D116" s="26"/>
      <c r="E116" s="184" t="str">
        <f>E11</f>
        <v>III - III - ZÁKLADOVÉ A OBKLADAČSKÉ PRÁCE</v>
      </c>
      <c r="F116" s="221"/>
      <c r="G116" s="221"/>
      <c r="H116" s="221"/>
      <c r="I116" s="26"/>
      <c r="J116" s="26"/>
      <c r="K116" s="26"/>
      <c r="L116" s="26"/>
      <c r="M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2" customHeight="1">
      <c r="A118" s="26"/>
      <c r="B118" s="27"/>
      <c r="C118" s="23" t="s">
        <v>18</v>
      </c>
      <c r="D118" s="26"/>
      <c r="E118" s="26"/>
      <c r="F118" s="21" t="str">
        <f>F14</f>
        <v>Borša</v>
      </c>
      <c r="G118" s="26"/>
      <c r="H118" s="26"/>
      <c r="I118" s="23" t="s">
        <v>20</v>
      </c>
      <c r="J118" s="52">
        <f>IF(J14="","",J14)</f>
        <v>44684</v>
      </c>
      <c r="K118" s="26"/>
      <c r="L118" s="26"/>
      <c r="M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6.9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>
      <c r="A120" s="26"/>
      <c r="B120" s="27"/>
      <c r="C120" s="23" t="s">
        <v>21</v>
      </c>
      <c r="D120" s="26"/>
      <c r="E120" s="26"/>
      <c r="F120" s="21" t="str">
        <f>E17</f>
        <v>II. Rákoczi Ferenc, n.o.</v>
      </c>
      <c r="G120" s="26"/>
      <c r="H120" s="26"/>
      <c r="I120" s="23" t="s">
        <v>27</v>
      </c>
      <c r="J120" s="24" t="str">
        <f>E23</f>
        <v xml:space="preserve">Arch + crafts </v>
      </c>
      <c r="K120" s="26"/>
      <c r="L120" s="26"/>
      <c r="M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2" customHeight="1">
      <c r="A121" s="26"/>
      <c r="B121" s="27"/>
      <c r="C121" s="23" t="s">
        <v>25</v>
      </c>
      <c r="D121" s="26"/>
      <c r="E121" s="26"/>
      <c r="F121" s="21" t="str">
        <f>IF(E20="","",E20)</f>
        <v xml:space="preserve"> </v>
      </c>
      <c r="G121" s="26"/>
      <c r="H121" s="26"/>
      <c r="I121" s="23" t="s">
        <v>29</v>
      </c>
      <c r="J121" s="24" t="str">
        <f>E26</f>
        <v xml:space="preserve"> </v>
      </c>
      <c r="K121" s="26"/>
      <c r="L121" s="26"/>
      <c r="M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0.3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11" customFormat="1" ht="29.25" customHeight="1">
      <c r="A123" s="129"/>
      <c r="B123" s="130"/>
      <c r="C123" s="131" t="s">
        <v>148</v>
      </c>
      <c r="D123" s="132" t="s">
        <v>56</v>
      </c>
      <c r="E123" s="222" t="s">
        <v>53</v>
      </c>
      <c r="F123" s="222"/>
      <c r="G123" s="132" t="s">
        <v>149</v>
      </c>
      <c r="H123" s="132" t="s">
        <v>150</v>
      </c>
      <c r="I123" s="132" t="s">
        <v>151</v>
      </c>
      <c r="J123" s="132" t="s">
        <v>152</v>
      </c>
      <c r="K123" s="133" t="s">
        <v>138</v>
      </c>
      <c r="L123" s="134" t="s">
        <v>153</v>
      </c>
      <c r="M123" s="135"/>
      <c r="N123" s="59" t="s">
        <v>1</v>
      </c>
      <c r="O123" s="60" t="s">
        <v>35</v>
      </c>
      <c r="P123" s="60" t="s">
        <v>154</v>
      </c>
      <c r="Q123" s="60" t="s">
        <v>155</v>
      </c>
      <c r="R123" s="60" t="s">
        <v>156</v>
      </c>
      <c r="S123" s="60" t="s">
        <v>157</v>
      </c>
      <c r="T123" s="60" t="s">
        <v>158</v>
      </c>
      <c r="U123" s="60" t="s">
        <v>159</v>
      </c>
      <c r="V123" s="60" t="s">
        <v>160</v>
      </c>
      <c r="W123" s="60" t="s">
        <v>161</v>
      </c>
      <c r="X123" s="61" t="s">
        <v>162</v>
      </c>
      <c r="Y123" s="129"/>
      <c r="Z123" s="129"/>
      <c r="AA123" s="129"/>
      <c r="AB123" s="129"/>
      <c r="AC123" s="129"/>
      <c r="AD123" s="129"/>
      <c r="AE123" s="129"/>
    </row>
    <row r="124" spans="1:65" s="2" customFormat="1" ht="22.9" customHeight="1">
      <c r="A124" s="26"/>
      <c r="B124" s="27"/>
      <c r="C124" s="66" t="s">
        <v>139</v>
      </c>
      <c r="D124" s="26"/>
      <c r="E124" s="26"/>
      <c r="F124" s="26"/>
      <c r="G124" s="26"/>
      <c r="H124" s="26"/>
      <c r="I124" s="26"/>
      <c r="J124" s="26"/>
      <c r="K124" s="136">
        <f>BK124</f>
        <v>0</v>
      </c>
      <c r="L124" s="26"/>
      <c r="M124" s="27"/>
      <c r="N124" s="62"/>
      <c r="O124" s="53"/>
      <c r="P124" s="63"/>
      <c r="Q124" s="137">
        <f>Q125</f>
        <v>0</v>
      </c>
      <c r="R124" s="137">
        <f>R125</f>
        <v>0</v>
      </c>
      <c r="S124" s="63"/>
      <c r="T124" s="138">
        <f>T125</f>
        <v>250.04605000000006</v>
      </c>
      <c r="U124" s="63"/>
      <c r="V124" s="138">
        <f>V125</f>
        <v>0</v>
      </c>
      <c r="W124" s="63"/>
      <c r="X124" s="139">
        <f>X125</f>
        <v>0</v>
      </c>
      <c r="Y124" s="26"/>
      <c r="Z124" s="26"/>
      <c r="AA124" s="26"/>
      <c r="AB124" s="26"/>
      <c r="AC124" s="26"/>
      <c r="AD124" s="26"/>
      <c r="AE124" s="26"/>
      <c r="AT124" s="14" t="s">
        <v>72</v>
      </c>
      <c r="AU124" s="14" t="s">
        <v>140</v>
      </c>
      <c r="BK124" s="140">
        <f>BK125</f>
        <v>0</v>
      </c>
    </row>
    <row r="125" spans="1:65" s="12" customFormat="1" ht="25.9" customHeight="1">
      <c r="B125" s="141"/>
      <c r="D125" s="142" t="s">
        <v>72</v>
      </c>
      <c r="E125" s="143" t="s">
        <v>163</v>
      </c>
      <c r="F125" s="143" t="s">
        <v>164</v>
      </c>
      <c r="K125" s="144">
        <f>BK125</f>
        <v>0</v>
      </c>
      <c r="M125" s="141"/>
      <c r="N125" s="145"/>
      <c r="O125" s="146"/>
      <c r="P125" s="146"/>
      <c r="Q125" s="147">
        <f>Q126+Q141+Q146</f>
        <v>0</v>
      </c>
      <c r="R125" s="147">
        <f>R126+R141+R146</f>
        <v>0</v>
      </c>
      <c r="S125" s="146"/>
      <c r="T125" s="148">
        <f>T126+T141+T146</f>
        <v>250.04605000000006</v>
      </c>
      <c r="U125" s="146"/>
      <c r="V125" s="148">
        <f>V126+V141+V146</f>
        <v>0</v>
      </c>
      <c r="W125" s="146"/>
      <c r="X125" s="149">
        <f>X126+X141+X146</f>
        <v>0</v>
      </c>
      <c r="AR125" s="142" t="s">
        <v>80</v>
      </c>
      <c r="AT125" s="150" t="s">
        <v>72</v>
      </c>
      <c r="AU125" s="150" t="s">
        <v>73</v>
      </c>
      <c r="AY125" s="142" t="s">
        <v>165</v>
      </c>
      <c r="BK125" s="151">
        <f>BK126+BK141+BK146</f>
        <v>0</v>
      </c>
    </row>
    <row r="126" spans="1:65" s="12" customFormat="1" ht="22.9" customHeight="1">
      <c r="B126" s="141"/>
      <c r="D126" s="142" t="s">
        <v>72</v>
      </c>
      <c r="E126" s="152" t="s">
        <v>86</v>
      </c>
      <c r="F126" s="152" t="s">
        <v>270</v>
      </c>
      <c r="K126" s="153">
        <f>BK126</f>
        <v>0</v>
      </c>
      <c r="M126" s="141"/>
      <c r="N126" s="145"/>
      <c r="O126" s="146"/>
      <c r="P126" s="146"/>
      <c r="Q126" s="147">
        <f>SUM(Q127:Q140)</f>
        <v>0</v>
      </c>
      <c r="R126" s="147">
        <f>SUM(R127:R140)</f>
        <v>0</v>
      </c>
      <c r="S126" s="146"/>
      <c r="T126" s="148">
        <f>SUM(T127:T140)</f>
        <v>88.34105000000001</v>
      </c>
      <c r="U126" s="146"/>
      <c r="V126" s="148">
        <f>SUM(V127:V140)</f>
        <v>0</v>
      </c>
      <c r="W126" s="146"/>
      <c r="X126" s="149">
        <f>SUM(X127:X140)</f>
        <v>0</v>
      </c>
      <c r="AR126" s="142" t="s">
        <v>80</v>
      </c>
      <c r="AT126" s="150" t="s">
        <v>72</v>
      </c>
      <c r="AU126" s="150" t="s">
        <v>80</v>
      </c>
      <c r="AY126" s="142" t="s">
        <v>165</v>
      </c>
      <c r="BK126" s="151">
        <f>SUM(BK127:BK140)</f>
        <v>0</v>
      </c>
    </row>
    <row r="127" spans="1:65" s="2" customFormat="1" ht="49.15" customHeight="1">
      <c r="A127" s="26"/>
      <c r="B127" s="154"/>
      <c r="C127" s="155" t="s">
        <v>80</v>
      </c>
      <c r="D127" s="155" t="s">
        <v>167</v>
      </c>
      <c r="E127" s="223" t="s">
        <v>702</v>
      </c>
      <c r="F127" s="224"/>
      <c r="G127" s="156" t="s">
        <v>181</v>
      </c>
      <c r="H127" s="157">
        <v>62</v>
      </c>
      <c r="I127" s="158">
        <v>0</v>
      </c>
      <c r="J127" s="158">
        <v>0</v>
      </c>
      <c r="K127" s="158">
        <f t="shared" ref="K127:K140" si="1">ROUND(P127*H127,2)</f>
        <v>0</v>
      </c>
      <c r="L127" s="159"/>
      <c r="M127" s="27"/>
      <c r="N127" s="160" t="s">
        <v>1</v>
      </c>
      <c r="O127" s="161" t="s">
        <v>37</v>
      </c>
      <c r="P127" s="162">
        <f t="shared" ref="P127:P140" si="2">I127+J127</f>
        <v>0</v>
      </c>
      <c r="Q127" s="162">
        <f t="shared" ref="Q127:Q140" si="3">ROUND(I127*H127,2)</f>
        <v>0</v>
      </c>
      <c r="R127" s="162">
        <f t="shared" ref="R127:R140" si="4">ROUND(J127*H127,2)</f>
        <v>0</v>
      </c>
      <c r="S127" s="163">
        <v>0.58099999999999996</v>
      </c>
      <c r="T127" s="163">
        <f t="shared" ref="T127:T140" si="5">S127*H127</f>
        <v>36.021999999999998</v>
      </c>
      <c r="U127" s="163">
        <v>0</v>
      </c>
      <c r="V127" s="163">
        <f t="shared" ref="V127:V140" si="6">U127*H127</f>
        <v>0</v>
      </c>
      <c r="W127" s="163">
        <v>0</v>
      </c>
      <c r="X127" s="164">
        <f t="shared" ref="X127:X140" si="7">W127*H127</f>
        <v>0</v>
      </c>
      <c r="Y127" s="26"/>
      <c r="Z127" s="26"/>
      <c r="AA127" s="26"/>
      <c r="AB127" s="26"/>
      <c r="AC127" s="26"/>
      <c r="AD127" s="26"/>
      <c r="AE127" s="26"/>
      <c r="AR127" s="165" t="s">
        <v>170</v>
      </c>
      <c r="AT127" s="165" t="s">
        <v>167</v>
      </c>
      <c r="AU127" s="165" t="s">
        <v>86</v>
      </c>
      <c r="AY127" s="14" t="s">
        <v>165</v>
      </c>
      <c r="BE127" s="166">
        <f t="shared" ref="BE127:BE140" si="8">IF(O127="základná",K127,0)</f>
        <v>0</v>
      </c>
      <c r="BF127" s="166">
        <f t="shared" ref="BF127:BF140" si="9">IF(O127="znížená",K127,0)</f>
        <v>0</v>
      </c>
      <c r="BG127" s="166">
        <f t="shared" ref="BG127:BG140" si="10">IF(O127="zákl. prenesená",K127,0)</f>
        <v>0</v>
      </c>
      <c r="BH127" s="166">
        <f t="shared" ref="BH127:BH140" si="11">IF(O127="zníž. prenesená",K127,0)</f>
        <v>0</v>
      </c>
      <c r="BI127" s="166">
        <f t="shared" ref="BI127:BI140" si="12">IF(O127="nulová",K127,0)</f>
        <v>0</v>
      </c>
      <c r="BJ127" s="14" t="s">
        <v>86</v>
      </c>
      <c r="BK127" s="166">
        <f t="shared" ref="BK127:BK140" si="13">ROUND(P127*H127,2)</f>
        <v>0</v>
      </c>
      <c r="BL127" s="14" t="s">
        <v>170</v>
      </c>
      <c r="BM127" s="165" t="s">
        <v>703</v>
      </c>
    </row>
    <row r="128" spans="1:65" s="2" customFormat="1" ht="49.15" customHeight="1">
      <c r="A128" s="26"/>
      <c r="B128" s="154"/>
      <c r="C128" s="155" t="s">
        <v>86</v>
      </c>
      <c r="D128" s="155" t="s">
        <v>167</v>
      </c>
      <c r="E128" s="223" t="s">
        <v>704</v>
      </c>
      <c r="F128" s="224"/>
      <c r="G128" s="156" t="s">
        <v>181</v>
      </c>
      <c r="H128" s="157">
        <v>10</v>
      </c>
      <c r="I128" s="158">
        <v>0</v>
      </c>
      <c r="J128" s="158">
        <v>0</v>
      </c>
      <c r="K128" s="158">
        <f t="shared" si="1"/>
        <v>0</v>
      </c>
      <c r="L128" s="159"/>
      <c r="M128" s="27"/>
      <c r="N128" s="160" t="s">
        <v>1</v>
      </c>
      <c r="O128" s="161" t="s">
        <v>37</v>
      </c>
      <c r="P128" s="162">
        <f t="shared" si="2"/>
        <v>0</v>
      </c>
      <c r="Q128" s="162">
        <f t="shared" si="3"/>
        <v>0</v>
      </c>
      <c r="R128" s="162">
        <f t="shared" si="4"/>
        <v>0</v>
      </c>
      <c r="S128" s="163">
        <v>0.58099999999999996</v>
      </c>
      <c r="T128" s="163">
        <f t="shared" si="5"/>
        <v>5.81</v>
      </c>
      <c r="U128" s="163">
        <v>0</v>
      </c>
      <c r="V128" s="163">
        <f t="shared" si="6"/>
        <v>0</v>
      </c>
      <c r="W128" s="163">
        <v>0</v>
      </c>
      <c r="X128" s="164">
        <f t="shared" si="7"/>
        <v>0</v>
      </c>
      <c r="Y128" s="26"/>
      <c r="Z128" s="26"/>
      <c r="AA128" s="26"/>
      <c r="AB128" s="26"/>
      <c r="AC128" s="26"/>
      <c r="AD128" s="26"/>
      <c r="AE128" s="26"/>
      <c r="AR128" s="165" t="s">
        <v>170</v>
      </c>
      <c r="AT128" s="165" t="s">
        <v>167</v>
      </c>
      <c r="AU128" s="165" t="s">
        <v>86</v>
      </c>
      <c r="AY128" s="14" t="s">
        <v>165</v>
      </c>
      <c r="BE128" s="166">
        <f t="shared" si="8"/>
        <v>0</v>
      </c>
      <c r="BF128" s="166">
        <f t="shared" si="9"/>
        <v>0</v>
      </c>
      <c r="BG128" s="166">
        <f t="shared" si="10"/>
        <v>0</v>
      </c>
      <c r="BH128" s="166">
        <f t="shared" si="11"/>
        <v>0</v>
      </c>
      <c r="BI128" s="166">
        <f t="shared" si="12"/>
        <v>0</v>
      </c>
      <c r="BJ128" s="14" t="s">
        <v>86</v>
      </c>
      <c r="BK128" s="166">
        <f t="shared" si="13"/>
        <v>0</v>
      </c>
      <c r="BL128" s="14" t="s">
        <v>170</v>
      </c>
      <c r="BM128" s="165" t="s">
        <v>705</v>
      </c>
    </row>
    <row r="129" spans="1:65" s="2" customFormat="1" ht="49.15" customHeight="1">
      <c r="A129" s="26"/>
      <c r="B129" s="154"/>
      <c r="C129" s="155" t="s">
        <v>174</v>
      </c>
      <c r="D129" s="155" t="s">
        <v>167</v>
      </c>
      <c r="E129" s="223" t="s">
        <v>706</v>
      </c>
      <c r="F129" s="224"/>
      <c r="G129" s="156" t="s">
        <v>181</v>
      </c>
      <c r="H129" s="157">
        <v>4</v>
      </c>
      <c r="I129" s="158">
        <v>0</v>
      </c>
      <c r="J129" s="158">
        <v>0</v>
      </c>
      <c r="K129" s="158">
        <f t="shared" si="1"/>
        <v>0</v>
      </c>
      <c r="L129" s="159"/>
      <c r="M129" s="27"/>
      <c r="N129" s="160" t="s">
        <v>1</v>
      </c>
      <c r="O129" s="161" t="s">
        <v>37</v>
      </c>
      <c r="P129" s="162">
        <f t="shared" si="2"/>
        <v>0</v>
      </c>
      <c r="Q129" s="162">
        <f t="shared" si="3"/>
        <v>0</v>
      </c>
      <c r="R129" s="162">
        <f t="shared" si="4"/>
        <v>0</v>
      </c>
      <c r="S129" s="163">
        <v>0.58099999999999996</v>
      </c>
      <c r="T129" s="163">
        <f t="shared" si="5"/>
        <v>2.3239999999999998</v>
      </c>
      <c r="U129" s="163">
        <v>0</v>
      </c>
      <c r="V129" s="163">
        <f t="shared" si="6"/>
        <v>0</v>
      </c>
      <c r="W129" s="163">
        <v>0</v>
      </c>
      <c r="X129" s="164">
        <f t="shared" si="7"/>
        <v>0</v>
      </c>
      <c r="Y129" s="26"/>
      <c r="Z129" s="26"/>
      <c r="AA129" s="26"/>
      <c r="AB129" s="26"/>
      <c r="AC129" s="26"/>
      <c r="AD129" s="26"/>
      <c r="AE129" s="26"/>
      <c r="AR129" s="165" t="s">
        <v>170</v>
      </c>
      <c r="AT129" s="165" t="s">
        <v>167</v>
      </c>
      <c r="AU129" s="165" t="s">
        <v>86</v>
      </c>
      <c r="AY129" s="14" t="s">
        <v>165</v>
      </c>
      <c r="BE129" s="166">
        <f t="shared" si="8"/>
        <v>0</v>
      </c>
      <c r="BF129" s="166">
        <f t="shared" si="9"/>
        <v>0</v>
      </c>
      <c r="BG129" s="166">
        <f t="shared" si="10"/>
        <v>0</v>
      </c>
      <c r="BH129" s="166">
        <f t="shared" si="11"/>
        <v>0</v>
      </c>
      <c r="BI129" s="166">
        <f t="shared" si="12"/>
        <v>0</v>
      </c>
      <c r="BJ129" s="14" t="s">
        <v>86</v>
      </c>
      <c r="BK129" s="166">
        <f t="shared" si="13"/>
        <v>0</v>
      </c>
      <c r="BL129" s="14" t="s">
        <v>170</v>
      </c>
      <c r="BM129" s="165" t="s">
        <v>707</v>
      </c>
    </row>
    <row r="130" spans="1:65" s="2" customFormat="1" ht="49.15" customHeight="1">
      <c r="A130" s="26"/>
      <c r="B130" s="154"/>
      <c r="C130" s="155" t="s">
        <v>170</v>
      </c>
      <c r="D130" s="155" t="s">
        <v>167</v>
      </c>
      <c r="E130" s="223" t="s">
        <v>708</v>
      </c>
      <c r="F130" s="224"/>
      <c r="G130" s="156" t="s">
        <v>181</v>
      </c>
      <c r="H130" s="157">
        <v>4</v>
      </c>
      <c r="I130" s="158">
        <v>0</v>
      </c>
      <c r="J130" s="158">
        <v>0</v>
      </c>
      <c r="K130" s="158">
        <f t="shared" si="1"/>
        <v>0</v>
      </c>
      <c r="L130" s="159"/>
      <c r="M130" s="27"/>
      <c r="N130" s="160" t="s">
        <v>1</v>
      </c>
      <c r="O130" s="161" t="s">
        <v>37</v>
      </c>
      <c r="P130" s="162">
        <f t="shared" si="2"/>
        <v>0</v>
      </c>
      <c r="Q130" s="162">
        <f t="shared" si="3"/>
        <v>0</v>
      </c>
      <c r="R130" s="162">
        <f t="shared" si="4"/>
        <v>0</v>
      </c>
      <c r="S130" s="163">
        <v>0.58099999999999996</v>
      </c>
      <c r="T130" s="163">
        <f t="shared" si="5"/>
        <v>2.3239999999999998</v>
      </c>
      <c r="U130" s="163">
        <v>0</v>
      </c>
      <c r="V130" s="163">
        <f t="shared" si="6"/>
        <v>0</v>
      </c>
      <c r="W130" s="163">
        <v>0</v>
      </c>
      <c r="X130" s="164">
        <f t="shared" si="7"/>
        <v>0</v>
      </c>
      <c r="Y130" s="26"/>
      <c r="Z130" s="26"/>
      <c r="AA130" s="26"/>
      <c r="AB130" s="26"/>
      <c r="AC130" s="26"/>
      <c r="AD130" s="26"/>
      <c r="AE130" s="26"/>
      <c r="AR130" s="165" t="s">
        <v>170</v>
      </c>
      <c r="AT130" s="165" t="s">
        <v>167</v>
      </c>
      <c r="AU130" s="165" t="s">
        <v>86</v>
      </c>
      <c r="AY130" s="14" t="s">
        <v>165</v>
      </c>
      <c r="BE130" s="166">
        <f t="shared" si="8"/>
        <v>0</v>
      </c>
      <c r="BF130" s="166">
        <f t="shared" si="9"/>
        <v>0</v>
      </c>
      <c r="BG130" s="166">
        <f t="shared" si="10"/>
        <v>0</v>
      </c>
      <c r="BH130" s="166">
        <f t="shared" si="11"/>
        <v>0</v>
      </c>
      <c r="BI130" s="166">
        <f t="shared" si="12"/>
        <v>0</v>
      </c>
      <c r="BJ130" s="14" t="s">
        <v>86</v>
      </c>
      <c r="BK130" s="166">
        <f t="shared" si="13"/>
        <v>0</v>
      </c>
      <c r="BL130" s="14" t="s">
        <v>170</v>
      </c>
      <c r="BM130" s="165" t="s">
        <v>709</v>
      </c>
    </row>
    <row r="131" spans="1:65" s="2" customFormat="1" ht="49.15" customHeight="1">
      <c r="A131" s="26"/>
      <c r="B131" s="154"/>
      <c r="C131" s="155" t="s">
        <v>179</v>
      </c>
      <c r="D131" s="155" t="s">
        <v>167</v>
      </c>
      <c r="E131" s="223" t="s">
        <v>710</v>
      </c>
      <c r="F131" s="224"/>
      <c r="G131" s="156" t="s">
        <v>181</v>
      </c>
      <c r="H131" s="157">
        <v>2</v>
      </c>
      <c r="I131" s="158">
        <v>0</v>
      </c>
      <c r="J131" s="158">
        <v>0</v>
      </c>
      <c r="K131" s="158">
        <f t="shared" si="1"/>
        <v>0</v>
      </c>
      <c r="L131" s="159"/>
      <c r="M131" s="27"/>
      <c r="N131" s="160" t="s">
        <v>1</v>
      </c>
      <c r="O131" s="161" t="s">
        <v>37</v>
      </c>
      <c r="P131" s="162">
        <f t="shared" si="2"/>
        <v>0</v>
      </c>
      <c r="Q131" s="162">
        <f t="shared" si="3"/>
        <v>0</v>
      </c>
      <c r="R131" s="162">
        <f t="shared" si="4"/>
        <v>0</v>
      </c>
      <c r="S131" s="163">
        <v>0.58099999999999996</v>
      </c>
      <c r="T131" s="163">
        <f t="shared" si="5"/>
        <v>1.1619999999999999</v>
      </c>
      <c r="U131" s="163">
        <v>0</v>
      </c>
      <c r="V131" s="163">
        <f t="shared" si="6"/>
        <v>0</v>
      </c>
      <c r="W131" s="163">
        <v>0</v>
      </c>
      <c r="X131" s="164">
        <f t="shared" si="7"/>
        <v>0</v>
      </c>
      <c r="Y131" s="26"/>
      <c r="Z131" s="26"/>
      <c r="AA131" s="26"/>
      <c r="AB131" s="26"/>
      <c r="AC131" s="26"/>
      <c r="AD131" s="26"/>
      <c r="AE131" s="26"/>
      <c r="AR131" s="165" t="s">
        <v>170</v>
      </c>
      <c r="AT131" s="165" t="s">
        <v>167</v>
      </c>
      <c r="AU131" s="165" t="s">
        <v>86</v>
      </c>
      <c r="AY131" s="14" t="s">
        <v>165</v>
      </c>
      <c r="BE131" s="166">
        <f t="shared" si="8"/>
        <v>0</v>
      </c>
      <c r="BF131" s="166">
        <f t="shared" si="9"/>
        <v>0</v>
      </c>
      <c r="BG131" s="166">
        <f t="shared" si="10"/>
        <v>0</v>
      </c>
      <c r="BH131" s="166">
        <f t="shared" si="11"/>
        <v>0</v>
      </c>
      <c r="BI131" s="166">
        <f t="shared" si="12"/>
        <v>0</v>
      </c>
      <c r="BJ131" s="14" t="s">
        <v>86</v>
      </c>
      <c r="BK131" s="166">
        <f t="shared" si="13"/>
        <v>0</v>
      </c>
      <c r="BL131" s="14" t="s">
        <v>170</v>
      </c>
      <c r="BM131" s="165" t="s">
        <v>711</v>
      </c>
    </row>
    <row r="132" spans="1:65" s="2" customFormat="1" ht="49.15" customHeight="1">
      <c r="A132" s="26"/>
      <c r="B132" s="154"/>
      <c r="C132" s="155" t="s">
        <v>183</v>
      </c>
      <c r="D132" s="155" t="s">
        <v>167</v>
      </c>
      <c r="E132" s="223" t="s">
        <v>712</v>
      </c>
      <c r="F132" s="224"/>
      <c r="G132" s="156" t="s">
        <v>181</v>
      </c>
      <c r="H132" s="157">
        <v>6</v>
      </c>
      <c r="I132" s="158">
        <v>0</v>
      </c>
      <c r="J132" s="158">
        <v>0</v>
      </c>
      <c r="K132" s="158">
        <f t="shared" si="1"/>
        <v>0</v>
      </c>
      <c r="L132" s="159"/>
      <c r="M132" s="27"/>
      <c r="N132" s="160" t="s">
        <v>1</v>
      </c>
      <c r="O132" s="161" t="s">
        <v>37</v>
      </c>
      <c r="P132" s="162">
        <f t="shared" si="2"/>
        <v>0</v>
      </c>
      <c r="Q132" s="162">
        <f t="shared" si="3"/>
        <v>0</v>
      </c>
      <c r="R132" s="162">
        <f t="shared" si="4"/>
        <v>0</v>
      </c>
      <c r="S132" s="163">
        <v>0.58099999999999996</v>
      </c>
      <c r="T132" s="163">
        <f t="shared" si="5"/>
        <v>3.4859999999999998</v>
      </c>
      <c r="U132" s="163">
        <v>0</v>
      </c>
      <c r="V132" s="163">
        <f t="shared" si="6"/>
        <v>0</v>
      </c>
      <c r="W132" s="163">
        <v>0</v>
      </c>
      <c r="X132" s="164">
        <f t="shared" si="7"/>
        <v>0</v>
      </c>
      <c r="Y132" s="26"/>
      <c r="Z132" s="26"/>
      <c r="AA132" s="26"/>
      <c r="AB132" s="26"/>
      <c r="AC132" s="26"/>
      <c r="AD132" s="26"/>
      <c r="AE132" s="26"/>
      <c r="AR132" s="165" t="s">
        <v>170</v>
      </c>
      <c r="AT132" s="165" t="s">
        <v>167</v>
      </c>
      <c r="AU132" s="165" t="s">
        <v>86</v>
      </c>
      <c r="AY132" s="14" t="s">
        <v>165</v>
      </c>
      <c r="BE132" s="166">
        <f t="shared" si="8"/>
        <v>0</v>
      </c>
      <c r="BF132" s="166">
        <f t="shared" si="9"/>
        <v>0</v>
      </c>
      <c r="BG132" s="166">
        <f t="shared" si="10"/>
        <v>0</v>
      </c>
      <c r="BH132" s="166">
        <f t="shared" si="11"/>
        <v>0</v>
      </c>
      <c r="BI132" s="166">
        <f t="shared" si="12"/>
        <v>0</v>
      </c>
      <c r="BJ132" s="14" t="s">
        <v>86</v>
      </c>
      <c r="BK132" s="166">
        <f t="shared" si="13"/>
        <v>0</v>
      </c>
      <c r="BL132" s="14" t="s">
        <v>170</v>
      </c>
      <c r="BM132" s="165" t="s">
        <v>713</v>
      </c>
    </row>
    <row r="133" spans="1:65" s="2" customFormat="1" ht="49.15" customHeight="1">
      <c r="A133" s="26"/>
      <c r="B133" s="154"/>
      <c r="C133" s="155" t="s">
        <v>186</v>
      </c>
      <c r="D133" s="155" t="s">
        <v>167</v>
      </c>
      <c r="E133" s="223" t="s">
        <v>714</v>
      </c>
      <c r="F133" s="224"/>
      <c r="G133" s="156" t="s">
        <v>181</v>
      </c>
      <c r="H133" s="157">
        <v>6</v>
      </c>
      <c r="I133" s="158">
        <v>0</v>
      </c>
      <c r="J133" s="158">
        <v>0</v>
      </c>
      <c r="K133" s="158">
        <f t="shared" si="1"/>
        <v>0</v>
      </c>
      <c r="L133" s="159"/>
      <c r="M133" s="27"/>
      <c r="N133" s="160" t="s">
        <v>1</v>
      </c>
      <c r="O133" s="161" t="s">
        <v>37</v>
      </c>
      <c r="P133" s="162">
        <f t="shared" si="2"/>
        <v>0</v>
      </c>
      <c r="Q133" s="162">
        <f t="shared" si="3"/>
        <v>0</v>
      </c>
      <c r="R133" s="162">
        <f t="shared" si="4"/>
        <v>0</v>
      </c>
      <c r="S133" s="163">
        <v>0.58099999999999996</v>
      </c>
      <c r="T133" s="163">
        <f t="shared" si="5"/>
        <v>3.4859999999999998</v>
      </c>
      <c r="U133" s="163">
        <v>0</v>
      </c>
      <c r="V133" s="163">
        <f t="shared" si="6"/>
        <v>0</v>
      </c>
      <c r="W133" s="163">
        <v>0</v>
      </c>
      <c r="X133" s="164">
        <f t="shared" si="7"/>
        <v>0</v>
      </c>
      <c r="Y133" s="26"/>
      <c r="Z133" s="26"/>
      <c r="AA133" s="26"/>
      <c r="AB133" s="26"/>
      <c r="AC133" s="26"/>
      <c r="AD133" s="26"/>
      <c r="AE133" s="26"/>
      <c r="AR133" s="165" t="s">
        <v>170</v>
      </c>
      <c r="AT133" s="165" t="s">
        <v>167</v>
      </c>
      <c r="AU133" s="165" t="s">
        <v>86</v>
      </c>
      <c r="AY133" s="14" t="s">
        <v>165</v>
      </c>
      <c r="BE133" s="166">
        <f t="shared" si="8"/>
        <v>0</v>
      </c>
      <c r="BF133" s="166">
        <f t="shared" si="9"/>
        <v>0</v>
      </c>
      <c r="BG133" s="166">
        <f t="shared" si="10"/>
        <v>0</v>
      </c>
      <c r="BH133" s="166">
        <f t="shared" si="11"/>
        <v>0</v>
      </c>
      <c r="BI133" s="166">
        <f t="shared" si="12"/>
        <v>0</v>
      </c>
      <c r="BJ133" s="14" t="s">
        <v>86</v>
      </c>
      <c r="BK133" s="166">
        <f t="shared" si="13"/>
        <v>0</v>
      </c>
      <c r="BL133" s="14" t="s">
        <v>170</v>
      </c>
      <c r="BM133" s="165" t="s">
        <v>715</v>
      </c>
    </row>
    <row r="134" spans="1:65" s="2" customFormat="1" ht="49.15" customHeight="1">
      <c r="A134" s="26"/>
      <c r="B134" s="154"/>
      <c r="C134" s="155" t="s">
        <v>189</v>
      </c>
      <c r="D134" s="155" t="s">
        <v>167</v>
      </c>
      <c r="E134" s="223" t="s">
        <v>716</v>
      </c>
      <c r="F134" s="224"/>
      <c r="G134" s="156" t="s">
        <v>181</v>
      </c>
      <c r="H134" s="157">
        <v>1</v>
      </c>
      <c r="I134" s="158">
        <v>0</v>
      </c>
      <c r="J134" s="158">
        <v>0</v>
      </c>
      <c r="K134" s="158">
        <f t="shared" si="1"/>
        <v>0</v>
      </c>
      <c r="L134" s="159"/>
      <c r="M134" s="27"/>
      <c r="N134" s="160" t="s">
        <v>1</v>
      </c>
      <c r="O134" s="161" t="s">
        <v>37</v>
      </c>
      <c r="P134" s="162">
        <f t="shared" si="2"/>
        <v>0</v>
      </c>
      <c r="Q134" s="162">
        <f t="shared" si="3"/>
        <v>0</v>
      </c>
      <c r="R134" s="162">
        <f t="shared" si="4"/>
        <v>0</v>
      </c>
      <c r="S134" s="163">
        <v>0.58099999999999996</v>
      </c>
      <c r="T134" s="163">
        <f t="shared" si="5"/>
        <v>0.58099999999999996</v>
      </c>
      <c r="U134" s="163">
        <v>0</v>
      </c>
      <c r="V134" s="163">
        <f t="shared" si="6"/>
        <v>0</v>
      </c>
      <c r="W134" s="163">
        <v>0</v>
      </c>
      <c r="X134" s="164">
        <f t="shared" si="7"/>
        <v>0</v>
      </c>
      <c r="Y134" s="26"/>
      <c r="Z134" s="26"/>
      <c r="AA134" s="26"/>
      <c r="AB134" s="26"/>
      <c r="AC134" s="26"/>
      <c r="AD134" s="26"/>
      <c r="AE134" s="26"/>
      <c r="AR134" s="165" t="s">
        <v>170</v>
      </c>
      <c r="AT134" s="165" t="s">
        <v>167</v>
      </c>
      <c r="AU134" s="165" t="s">
        <v>86</v>
      </c>
      <c r="AY134" s="14" t="s">
        <v>165</v>
      </c>
      <c r="BE134" s="166">
        <f t="shared" si="8"/>
        <v>0</v>
      </c>
      <c r="BF134" s="166">
        <f t="shared" si="9"/>
        <v>0</v>
      </c>
      <c r="BG134" s="166">
        <f t="shared" si="10"/>
        <v>0</v>
      </c>
      <c r="BH134" s="166">
        <f t="shared" si="11"/>
        <v>0</v>
      </c>
      <c r="BI134" s="166">
        <f t="shared" si="12"/>
        <v>0</v>
      </c>
      <c r="BJ134" s="14" t="s">
        <v>86</v>
      </c>
      <c r="BK134" s="166">
        <f t="shared" si="13"/>
        <v>0</v>
      </c>
      <c r="BL134" s="14" t="s">
        <v>170</v>
      </c>
      <c r="BM134" s="165" t="s">
        <v>717</v>
      </c>
    </row>
    <row r="135" spans="1:65" s="2" customFormat="1" ht="49.15" customHeight="1">
      <c r="A135" s="26"/>
      <c r="B135" s="154"/>
      <c r="C135" s="155" t="s">
        <v>192</v>
      </c>
      <c r="D135" s="155" t="s">
        <v>167</v>
      </c>
      <c r="E135" s="223" t="s">
        <v>718</v>
      </c>
      <c r="F135" s="224"/>
      <c r="G135" s="156" t="s">
        <v>181</v>
      </c>
      <c r="H135" s="157">
        <v>1</v>
      </c>
      <c r="I135" s="158">
        <v>0</v>
      </c>
      <c r="J135" s="158">
        <v>0</v>
      </c>
      <c r="K135" s="158">
        <f t="shared" si="1"/>
        <v>0</v>
      </c>
      <c r="L135" s="159"/>
      <c r="M135" s="27"/>
      <c r="N135" s="160" t="s">
        <v>1</v>
      </c>
      <c r="O135" s="161" t="s">
        <v>37</v>
      </c>
      <c r="P135" s="162">
        <f t="shared" si="2"/>
        <v>0</v>
      </c>
      <c r="Q135" s="162">
        <f t="shared" si="3"/>
        <v>0</v>
      </c>
      <c r="R135" s="162">
        <f t="shared" si="4"/>
        <v>0</v>
      </c>
      <c r="S135" s="163">
        <v>0.58099999999999996</v>
      </c>
      <c r="T135" s="163">
        <f t="shared" si="5"/>
        <v>0.58099999999999996</v>
      </c>
      <c r="U135" s="163">
        <v>0</v>
      </c>
      <c r="V135" s="163">
        <f t="shared" si="6"/>
        <v>0</v>
      </c>
      <c r="W135" s="163">
        <v>0</v>
      </c>
      <c r="X135" s="164">
        <f t="shared" si="7"/>
        <v>0</v>
      </c>
      <c r="Y135" s="26"/>
      <c r="Z135" s="26"/>
      <c r="AA135" s="26"/>
      <c r="AB135" s="26"/>
      <c r="AC135" s="26"/>
      <c r="AD135" s="26"/>
      <c r="AE135" s="26"/>
      <c r="AR135" s="165" t="s">
        <v>170</v>
      </c>
      <c r="AT135" s="165" t="s">
        <v>167</v>
      </c>
      <c r="AU135" s="165" t="s">
        <v>86</v>
      </c>
      <c r="AY135" s="14" t="s">
        <v>165</v>
      </c>
      <c r="BE135" s="166">
        <f t="shared" si="8"/>
        <v>0</v>
      </c>
      <c r="BF135" s="166">
        <f t="shared" si="9"/>
        <v>0</v>
      </c>
      <c r="BG135" s="166">
        <f t="shared" si="10"/>
        <v>0</v>
      </c>
      <c r="BH135" s="166">
        <f t="shared" si="11"/>
        <v>0</v>
      </c>
      <c r="BI135" s="166">
        <f t="shared" si="12"/>
        <v>0</v>
      </c>
      <c r="BJ135" s="14" t="s">
        <v>86</v>
      </c>
      <c r="BK135" s="166">
        <f t="shared" si="13"/>
        <v>0</v>
      </c>
      <c r="BL135" s="14" t="s">
        <v>170</v>
      </c>
      <c r="BM135" s="165" t="s">
        <v>719</v>
      </c>
    </row>
    <row r="136" spans="1:65" s="2" customFormat="1" ht="49.15" customHeight="1">
      <c r="A136" s="26"/>
      <c r="B136" s="154"/>
      <c r="C136" s="155" t="s">
        <v>195</v>
      </c>
      <c r="D136" s="155" t="s">
        <v>167</v>
      </c>
      <c r="E136" s="223" t="s">
        <v>720</v>
      </c>
      <c r="F136" s="224"/>
      <c r="G136" s="156" t="s">
        <v>181</v>
      </c>
      <c r="H136" s="157">
        <v>1</v>
      </c>
      <c r="I136" s="158">
        <v>0</v>
      </c>
      <c r="J136" s="158">
        <v>0</v>
      </c>
      <c r="K136" s="158">
        <f t="shared" si="1"/>
        <v>0</v>
      </c>
      <c r="L136" s="159"/>
      <c r="M136" s="27"/>
      <c r="N136" s="160" t="s">
        <v>1</v>
      </c>
      <c r="O136" s="161" t="s">
        <v>37</v>
      </c>
      <c r="P136" s="162">
        <f t="shared" si="2"/>
        <v>0</v>
      </c>
      <c r="Q136" s="162">
        <f t="shared" si="3"/>
        <v>0</v>
      </c>
      <c r="R136" s="162">
        <f t="shared" si="4"/>
        <v>0</v>
      </c>
      <c r="S136" s="163">
        <v>0.58099999999999996</v>
      </c>
      <c r="T136" s="163">
        <f t="shared" si="5"/>
        <v>0.58099999999999996</v>
      </c>
      <c r="U136" s="163">
        <v>0</v>
      </c>
      <c r="V136" s="163">
        <f t="shared" si="6"/>
        <v>0</v>
      </c>
      <c r="W136" s="163">
        <v>0</v>
      </c>
      <c r="X136" s="164">
        <f t="shared" si="7"/>
        <v>0</v>
      </c>
      <c r="Y136" s="26"/>
      <c r="Z136" s="26"/>
      <c r="AA136" s="26"/>
      <c r="AB136" s="26"/>
      <c r="AC136" s="26"/>
      <c r="AD136" s="26"/>
      <c r="AE136" s="26"/>
      <c r="AR136" s="165" t="s">
        <v>170</v>
      </c>
      <c r="AT136" s="165" t="s">
        <v>167</v>
      </c>
      <c r="AU136" s="165" t="s">
        <v>86</v>
      </c>
      <c r="AY136" s="14" t="s">
        <v>165</v>
      </c>
      <c r="BE136" s="166">
        <f t="shared" si="8"/>
        <v>0</v>
      </c>
      <c r="BF136" s="166">
        <f t="shared" si="9"/>
        <v>0</v>
      </c>
      <c r="BG136" s="166">
        <f t="shared" si="10"/>
        <v>0</v>
      </c>
      <c r="BH136" s="166">
        <f t="shared" si="11"/>
        <v>0</v>
      </c>
      <c r="BI136" s="166">
        <f t="shared" si="12"/>
        <v>0</v>
      </c>
      <c r="BJ136" s="14" t="s">
        <v>86</v>
      </c>
      <c r="BK136" s="166">
        <f t="shared" si="13"/>
        <v>0</v>
      </c>
      <c r="BL136" s="14" t="s">
        <v>170</v>
      </c>
      <c r="BM136" s="165" t="s">
        <v>721</v>
      </c>
    </row>
    <row r="137" spans="1:65" s="2" customFormat="1" ht="49.15" customHeight="1">
      <c r="A137" s="26"/>
      <c r="B137" s="154"/>
      <c r="C137" s="155" t="s">
        <v>198</v>
      </c>
      <c r="D137" s="155" t="s">
        <v>167</v>
      </c>
      <c r="E137" s="223" t="s">
        <v>722</v>
      </c>
      <c r="F137" s="224"/>
      <c r="G137" s="156" t="s">
        <v>181</v>
      </c>
      <c r="H137" s="157">
        <v>40</v>
      </c>
      <c r="I137" s="158">
        <v>0</v>
      </c>
      <c r="J137" s="158">
        <v>0</v>
      </c>
      <c r="K137" s="158">
        <f t="shared" si="1"/>
        <v>0</v>
      </c>
      <c r="L137" s="159"/>
      <c r="M137" s="27"/>
      <c r="N137" s="160" t="s">
        <v>1</v>
      </c>
      <c r="O137" s="161" t="s">
        <v>37</v>
      </c>
      <c r="P137" s="162">
        <f t="shared" si="2"/>
        <v>0</v>
      </c>
      <c r="Q137" s="162">
        <f t="shared" si="3"/>
        <v>0</v>
      </c>
      <c r="R137" s="162">
        <f t="shared" si="4"/>
        <v>0</v>
      </c>
      <c r="S137" s="163">
        <v>0.58099999999999996</v>
      </c>
      <c r="T137" s="163">
        <f t="shared" si="5"/>
        <v>23.24</v>
      </c>
      <c r="U137" s="163">
        <v>0</v>
      </c>
      <c r="V137" s="163">
        <f t="shared" si="6"/>
        <v>0</v>
      </c>
      <c r="W137" s="163">
        <v>0</v>
      </c>
      <c r="X137" s="164">
        <f t="shared" si="7"/>
        <v>0</v>
      </c>
      <c r="Y137" s="26"/>
      <c r="Z137" s="26"/>
      <c r="AA137" s="26"/>
      <c r="AB137" s="26"/>
      <c r="AC137" s="26"/>
      <c r="AD137" s="26"/>
      <c r="AE137" s="26"/>
      <c r="AR137" s="165" t="s">
        <v>170</v>
      </c>
      <c r="AT137" s="165" t="s">
        <v>167</v>
      </c>
      <c r="AU137" s="165" t="s">
        <v>86</v>
      </c>
      <c r="AY137" s="14" t="s">
        <v>165</v>
      </c>
      <c r="BE137" s="166">
        <f t="shared" si="8"/>
        <v>0</v>
      </c>
      <c r="BF137" s="166">
        <f t="shared" si="9"/>
        <v>0</v>
      </c>
      <c r="BG137" s="166">
        <f t="shared" si="10"/>
        <v>0</v>
      </c>
      <c r="BH137" s="166">
        <f t="shared" si="11"/>
        <v>0</v>
      </c>
      <c r="BI137" s="166">
        <f t="shared" si="12"/>
        <v>0</v>
      </c>
      <c r="BJ137" s="14" t="s">
        <v>86</v>
      </c>
      <c r="BK137" s="166">
        <f t="shared" si="13"/>
        <v>0</v>
      </c>
      <c r="BL137" s="14" t="s">
        <v>170</v>
      </c>
      <c r="BM137" s="165" t="s">
        <v>723</v>
      </c>
    </row>
    <row r="138" spans="1:65" s="2" customFormat="1" ht="49.15" customHeight="1">
      <c r="A138" s="26"/>
      <c r="B138" s="154"/>
      <c r="C138" s="155" t="s">
        <v>201</v>
      </c>
      <c r="D138" s="155" t="s">
        <v>167</v>
      </c>
      <c r="E138" s="223" t="s">
        <v>724</v>
      </c>
      <c r="F138" s="224"/>
      <c r="G138" s="156" t="s">
        <v>181</v>
      </c>
      <c r="H138" s="157">
        <v>1</v>
      </c>
      <c r="I138" s="158">
        <v>0</v>
      </c>
      <c r="J138" s="158">
        <v>0</v>
      </c>
      <c r="K138" s="158">
        <f t="shared" si="1"/>
        <v>0</v>
      </c>
      <c r="L138" s="159"/>
      <c r="M138" s="27"/>
      <c r="N138" s="160" t="s">
        <v>1</v>
      </c>
      <c r="O138" s="161" t="s">
        <v>37</v>
      </c>
      <c r="P138" s="162">
        <f t="shared" si="2"/>
        <v>0</v>
      </c>
      <c r="Q138" s="162">
        <f t="shared" si="3"/>
        <v>0</v>
      </c>
      <c r="R138" s="162">
        <f t="shared" si="4"/>
        <v>0</v>
      </c>
      <c r="S138" s="163">
        <v>0.58099999999999996</v>
      </c>
      <c r="T138" s="163">
        <f t="shared" si="5"/>
        <v>0.58099999999999996</v>
      </c>
      <c r="U138" s="163">
        <v>0</v>
      </c>
      <c r="V138" s="163">
        <f t="shared" si="6"/>
        <v>0</v>
      </c>
      <c r="W138" s="163">
        <v>0</v>
      </c>
      <c r="X138" s="164">
        <f t="shared" si="7"/>
        <v>0</v>
      </c>
      <c r="Y138" s="26"/>
      <c r="Z138" s="26"/>
      <c r="AA138" s="26"/>
      <c r="AB138" s="26"/>
      <c r="AC138" s="26"/>
      <c r="AD138" s="26"/>
      <c r="AE138" s="26"/>
      <c r="AR138" s="165" t="s">
        <v>170</v>
      </c>
      <c r="AT138" s="165" t="s">
        <v>167</v>
      </c>
      <c r="AU138" s="165" t="s">
        <v>86</v>
      </c>
      <c r="AY138" s="14" t="s">
        <v>165</v>
      </c>
      <c r="BE138" s="166">
        <f t="shared" si="8"/>
        <v>0</v>
      </c>
      <c r="BF138" s="166">
        <f t="shared" si="9"/>
        <v>0</v>
      </c>
      <c r="BG138" s="166">
        <f t="shared" si="10"/>
        <v>0</v>
      </c>
      <c r="BH138" s="166">
        <f t="shared" si="11"/>
        <v>0</v>
      </c>
      <c r="BI138" s="166">
        <f t="shared" si="12"/>
        <v>0</v>
      </c>
      <c r="BJ138" s="14" t="s">
        <v>86</v>
      </c>
      <c r="BK138" s="166">
        <f t="shared" si="13"/>
        <v>0</v>
      </c>
      <c r="BL138" s="14" t="s">
        <v>170</v>
      </c>
      <c r="BM138" s="165" t="s">
        <v>725</v>
      </c>
    </row>
    <row r="139" spans="1:65" s="2" customFormat="1" ht="49.15" customHeight="1">
      <c r="A139" s="26"/>
      <c r="B139" s="154"/>
      <c r="C139" s="155" t="s">
        <v>205</v>
      </c>
      <c r="D139" s="155" t="s">
        <v>167</v>
      </c>
      <c r="E139" s="223" t="s">
        <v>726</v>
      </c>
      <c r="F139" s="224"/>
      <c r="G139" s="156" t="s">
        <v>181</v>
      </c>
      <c r="H139" s="157">
        <v>12.05</v>
      </c>
      <c r="I139" s="158">
        <v>0</v>
      </c>
      <c r="J139" s="158">
        <v>0</v>
      </c>
      <c r="K139" s="158">
        <f t="shared" si="1"/>
        <v>0</v>
      </c>
      <c r="L139" s="159"/>
      <c r="M139" s="27"/>
      <c r="N139" s="160" t="s">
        <v>1</v>
      </c>
      <c r="O139" s="161" t="s">
        <v>37</v>
      </c>
      <c r="P139" s="162">
        <f t="shared" si="2"/>
        <v>0</v>
      </c>
      <c r="Q139" s="162">
        <f t="shared" si="3"/>
        <v>0</v>
      </c>
      <c r="R139" s="162">
        <f t="shared" si="4"/>
        <v>0</v>
      </c>
      <c r="S139" s="163">
        <v>0.58099999999999996</v>
      </c>
      <c r="T139" s="163">
        <f t="shared" si="5"/>
        <v>7.0010500000000002</v>
      </c>
      <c r="U139" s="163">
        <v>0</v>
      </c>
      <c r="V139" s="163">
        <f t="shared" si="6"/>
        <v>0</v>
      </c>
      <c r="W139" s="163">
        <v>0</v>
      </c>
      <c r="X139" s="164">
        <f t="shared" si="7"/>
        <v>0</v>
      </c>
      <c r="Y139" s="26"/>
      <c r="Z139" s="26"/>
      <c r="AA139" s="26"/>
      <c r="AB139" s="26"/>
      <c r="AC139" s="26"/>
      <c r="AD139" s="26"/>
      <c r="AE139" s="26"/>
      <c r="AR139" s="165" t="s">
        <v>170</v>
      </c>
      <c r="AT139" s="165" t="s">
        <v>167</v>
      </c>
      <c r="AU139" s="165" t="s">
        <v>86</v>
      </c>
      <c r="AY139" s="14" t="s">
        <v>165</v>
      </c>
      <c r="BE139" s="166">
        <f t="shared" si="8"/>
        <v>0</v>
      </c>
      <c r="BF139" s="166">
        <f t="shared" si="9"/>
        <v>0</v>
      </c>
      <c r="BG139" s="166">
        <f t="shared" si="10"/>
        <v>0</v>
      </c>
      <c r="BH139" s="166">
        <f t="shared" si="11"/>
        <v>0</v>
      </c>
      <c r="BI139" s="166">
        <f t="shared" si="12"/>
        <v>0</v>
      </c>
      <c r="BJ139" s="14" t="s">
        <v>86</v>
      </c>
      <c r="BK139" s="166">
        <f t="shared" si="13"/>
        <v>0</v>
      </c>
      <c r="BL139" s="14" t="s">
        <v>170</v>
      </c>
      <c r="BM139" s="165" t="s">
        <v>727</v>
      </c>
    </row>
    <row r="140" spans="1:65" s="2" customFormat="1" ht="55.5" customHeight="1">
      <c r="A140" s="26"/>
      <c r="B140" s="154"/>
      <c r="C140" s="155" t="s">
        <v>208</v>
      </c>
      <c r="D140" s="155" t="s">
        <v>167</v>
      </c>
      <c r="E140" s="223" t="s">
        <v>728</v>
      </c>
      <c r="F140" s="224"/>
      <c r="G140" s="156" t="s">
        <v>181</v>
      </c>
      <c r="H140" s="157">
        <v>2</v>
      </c>
      <c r="I140" s="158">
        <v>0</v>
      </c>
      <c r="J140" s="158">
        <v>0</v>
      </c>
      <c r="K140" s="158">
        <f t="shared" si="1"/>
        <v>0</v>
      </c>
      <c r="L140" s="159"/>
      <c r="M140" s="27"/>
      <c r="N140" s="160" t="s">
        <v>1</v>
      </c>
      <c r="O140" s="161" t="s">
        <v>37</v>
      </c>
      <c r="P140" s="162">
        <f t="shared" si="2"/>
        <v>0</v>
      </c>
      <c r="Q140" s="162">
        <f t="shared" si="3"/>
        <v>0</v>
      </c>
      <c r="R140" s="162">
        <f t="shared" si="4"/>
        <v>0</v>
      </c>
      <c r="S140" s="163">
        <v>0.58099999999999996</v>
      </c>
      <c r="T140" s="163">
        <f t="shared" si="5"/>
        <v>1.1619999999999999</v>
      </c>
      <c r="U140" s="163">
        <v>0</v>
      </c>
      <c r="V140" s="163">
        <f t="shared" si="6"/>
        <v>0</v>
      </c>
      <c r="W140" s="163">
        <v>0</v>
      </c>
      <c r="X140" s="164">
        <f t="shared" si="7"/>
        <v>0</v>
      </c>
      <c r="Y140" s="26"/>
      <c r="Z140" s="26"/>
      <c r="AA140" s="26"/>
      <c r="AB140" s="26"/>
      <c r="AC140" s="26"/>
      <c r="AD140" s="26"/>
      <c r="AE140" s="26"/>
      <c r="AR140" s="165" t="s">
        <v>170</v>
      </c>
      <c r="AT140" s="165" t="s">
        <v>167</v>
      </c>
      <c r="AU140" s="165" t="s">
        <v>86</v>
      </c>
      <c r="AY140" s="14" t="s">
        <v>165</v>
      </c>
      <c r="BE140" s="166">
        <f t="shared" si="8"/>
        <v>0</v>
      </c>
      <c r="BF140" s="166">
        <f t="shared" si="9"/>
        <v>0</v>
      </c>
      <c r="BG140" s="166">
        <f t="shared" si="10"/>
        <v>0</v>
      </c>
      <c r="BH140" s="166">
        <f t="shared" si="11"/>
        <v>0</v>
      </c>
      <c r="BI140" s="166">
        <f t="shared" si="12"/>
        <v>0</v>
      </c>
      <c r="BJ140" s="14" t="s">
        <v>86</v>
      </c>
      <c r="BK140" s="166">
        <f t="shared" si="13"/>
        <v>0</v>
      </c>
      <c r="BL140" s="14" t="s">
        <v>170</v>
      </c>
      <c r="BM140" s="165" t="s">
        <v>729</v>
      </c>
    </row>
    <row r="141" spans="1:65" s="12" customFormat="1" ht="22.9" customHeight="1">
      <c r="B141" s="141"/>
      <c r="D141" s="142" t="s">
        <v>72</v>
      </c>
      <c r="E141" s="152" t="s">
        <v>179</v>
      </c>
      <c r="F141" s="152" t="s">
        <v>301</v>
      </c>
      <c r="K141" s="153">
        <f>BK141</f>
        <v>0</v>
      </c>
      <c r="M141" s="141"/>
      <c r="N141" s="145"/>
      <c r="O141" s="146"/>
      <c r="P141" s="146"/>
      <c r="Q141" s="147">
        <f>SUM(Q142:Q145)</f>
        <v>0</v>
      </c>
      <c r="R141" s="147">
        <f>SUM(R142:R145)</f>
        <v>0</v>
      </c>
      <c r="S141" s="146"/>
      <c r="T141" s="148">
        <f>SUM(T142:T145)</f>
        <v>135.62000000000003</v>
      </c>
      <c r="U141" s="146"/>
      <c r="V141" s="148">
        <f>SUM(V142:V145)</f>
        <v>0</v>
      </c>
      <c r="W141" s="146"/>
      <c r="X141" s="149">
        <f>SUM(X142:X145)</f>
        <v>0</v>
      </c>
      <c r="AR141" s="142" t="s">
        <v>80</v>
      </c>
      <c r="AT141" s="150" t="s">
        <v>72</v>
      </c>
      <c r="AU141" s="150" t="s">
        <v>80</v>
      </c>
      <c r="AY141" s="142" t="s">
        <v>165</v>
      </c>
      <c r="BK141" s="151">
        <f>SUM(BK142:BK145)</f>
        <v>0</v>
      </c>
    </row>
    <row r="142" spans="1:65" s="2" customFormat="1" ht="37.9" customHeight="1">
      <c r="A142" s="26"/>
      <c r="B142" s="154"/>
      <c r="C142" s="155" t="s">
        <v>211</v>
      </c>
      <c r="D142" s="155" t="s">
        <v>167</v>
      </c>
      <c r="E142" s="223" t="s">
        <v>730</v>
      </c>
      <c r="F142" s="224"/>
      <c r="G142" s="156" t="s">
        <v>169</v>
      </c>
      <c r="H142" s="157">
        <v>77</v>
      </c>
      <c r="I142" s="158">
        <v>0</v>
      </c>
      <c r="J142" s="158">
        <v>0</v>
      </c>
      <c r="K142" s="158">
        <f>ROUND(P142*H142,2)</f>
        <v>0</v>
      </c>
      <c r="L142" s="159"/>
      <c r="M142" s="27"/>
      <c r="N142" s="160" t="s">
        <v>1</v>
      </c>
      <c r="O142" s="161" t="s">
        <v>37</v>
      </c>
      <c r="P142" s="162">
        <f>I142+J142</f>
        <v>0</v>
      </c>
      <c r="Q142" s="162">
        <f>ROUND(I142*H142,2)</f>
        <v>0</v>
      </c>
      <c r="R142" s="162">
        <f>ROUND(J142*H142,2)</f>
        <v>0</v>
      </c>
      <c r="S142" s="163">
        <v>0.22600000000000001</v>
      </c>
      <c r="T142" s="163">
        <f>S142*H142</f>
        <v>17.402000000000001</v>
      </c>
      <c r="U142" s="163">
        <v>0</v>
      </c>
      <c r="V142" s="163">
        <f>U142*H142</f>
        <v>0</v>
      </c>
      <c r="W142" s="163">
        <v>0</v>
      </c>
      <c r="X142" s="164">
        <f>W142*H142</f>
        <v>0</v>
      </c>
      <c r="Y142" s="26"/>
      <c r="Z142" s="26"/>
      <c r="AA142" s="26"/>
      <c r="AB142" s="26"/>
      <c r="AC142" s="26"/>
      <c r="AD142" s="26"/>
      <c r="AE142" s="26"/>
      <c r="AR142" s="165" t="s">
        <v>170</v>
      </c>
      <c r="AT142" s="165" t="s">
        <v>167</v>
      </c>
      <c r="AU142" s="165" t="s">
        <v>86</v>
      </c>
      <c r="AY142" s="14" t="s">
        <v>165</v>
      </c>
      <c r="BE142" s="166">
        <f>IF(O142="základná",K142,0)</f>
        <v>0</v>
      </c>
      <c r="BF142" s="166">
        <f>IF(O142="znížená",K142,0)</f>
        <v>0</v>
      </c>
      <c r="BG142" s="166">
        <f>IF(O142="zákl. prenesená",K142,0)</f>
        <v>0</v>
      </c>
      <c r="BH142" s="166">
        <f>IF(O142="zníž. prenesená",K142,0)</f>
        <v>0</v>
      </c>
      <c r="BI142" s="166">
        <f>IF(O142="nulová",K142,0)</f>
        <v>0</v>
      </c>
      <c r="BJ142" s="14" t="s">
        <v>86</v>
      </c>
      <c r="BK142" s="166">
        <f>ROUND(P142*H142,2)</f>
        <v>0</v>
      </c>
      <c r="BL142" s="14" t="s">
        <v>170</v>
      </c>
      <c r="BM142" s="165" t="s">
        <v>731</v>
      </c>
    </row>
    <row r="143" spans="1:65" s="2" customFormat="1" ht="49.15" customHeight="1">
      <c r="A143" s="26"/>
      <c r="B143" s="154"/>
      <c r="C143" s="155" t="s">
        <v>214</v>
      </c>
      <c r="D143" s="155" t="s">
        <v>167</v>
      </c>
      <c r="E143" s="223" t="s">
        <v>732</v>
      </c>
      <c r="F143" s="224"/>
      <c r="G143" s="156" t="s">
        <v>169</v>
      </c>
      <c r="H143" s="157">
        <v>166</v>
      </c>
      <c r="I143" s="158">
        <v>0</v>
      </c>
      <c r="J143" s="158">
        <v>0</v>
      </c>
      <c r="K143" s="158">
        <f>ROUND(P143*H143,2)</f>
        <v>0</v>
      </c>
      <c r="L143" s="159"/>
      <c r="M143" s="27"/>
      <c r="N143" s="160" t="s">
        <v>1</v>
      </c>
      <c r="O143" s="161" t="s">
        <v>37</v>
      </c>
      <c r="P143" s="162">
        <f>I143+J143</f>
        <v>0</v>
      </c>
      <c r="Q143" s="162">
        <f>ROUND(I143*H143,2)</f>
        <v>0</v>
      </c>
      <c r="R143" s="162">
        <f>ROUND(J143*H143,2)</f>
        <v>0</v>
      </c>
      <c r="S143" s="163">
        <v>0.32300000000000001</v>
      </c>
      <c r="T143" s="163">
        <f>S143*H143</f>
        <v>53.618000000000002</v>
      </c>
      <c r="U143" s="163">
        <v>0</v>
      </c>
      <c r="V143" s="163">
        <f>U143*H143</f>
        <v>0</v>
      </c>
      <c r="W143" s="163">
        <v>0</v>
      </c>
      <c r="X143" s="164">
        <f>W143*H143</f>
        <v>0</v>
      </c>
      <c r="Y143" s="26"/>
      <c r="Z143" s="26"/>
      <c r="AA143" s="26"/>
      <c r="AB143" s="26"/>
      <c r="AC143" s="26"/>
      <c r="AD143" s="26"/>
      <c r="AE143" s="26"/>
      <c r="AR143" s="165" t="s">
        <v>170</v>
      </c>
      <c r="AT143" s="165" t="s">
        <v>167</v>
      </c>
      <c r="AU143" s="165" t="s">
        <v>86</v>
      </c>
      <c r="AY143" s="14" t="s">
        <v>165</v>
      </c>
      <c r="BE143" s="166">
        <f>IF(O143="základná",K143,0)</f>
        <v>0</v>
      </c>
      <c r="BF143" s="166">
        <f>IF(O143="znížená",K143,0)</f>
        <v>0</v>
      </c>
      <c r="BG143" s="166">
        <f>IF(O143="zákl. prenesená",K143,0)</f>
        <v>0</v>
      </c>
      <c r="BH143" s="166">
        <f>IF(O143="zníž. prenesená",K143,0)</f>
        <v>0</v>
      </c>
      <c r="BI143" s="166">
        <f>IF(O143="nulová",K143,0)</f>
        <v>0</v>
      </c>
      <c r="BJ143" s="14" t="s">
        <v>86</v>
      </c>
      <c r="BK143" s="166">
        <f>ROUND(P143*H143,2)</f>
        <v>0</v>
      </c>
      <c r="BL143" s="14" t="s">
        <v>170</v>
      </c>
      <c r="BM143" s="165" t="s">
        <v>733</v>
      </c>
    </row>
    <row r="144" spans="1:65" s="2" customFormat="1" ht="49.15" customHeight="1">
      <c r="A144" s="26"/>
      <c r="B144" s="154"/>
      <c r="C144" s="155" t="s">
        <v>217</v>
      </c>
      <c r="D144" s="155" t="s">
        <v>167</v>
      </c>
      <c r="E144" s="223" t="s">
        <v>734</v>
      </c>
      <c r="F144" s="224"/>
      <c r="G144" s="156" t="s">
        <v>169</v>
      </c>
      <c r="H144" s="157">
        <v>100</v>
      </c>
      <c r="I144" s="158">
        <v>0</v>
      </c>
      <c r="J144" s="158">
        <v>0</v>
      </c>
      <c r="K144" s="158">
        <f>ROUND(P144*H144,2)</f>
        <v>0</v>
      </c>
      <c r="L144" s="159"/>
      <c r="M144" s="27"/>
      <c r="N144" s="160" t="s">
        <v>1</v>
      </c>
      <c r="O144" s="161" t="s">
        <v>37</v>
      </c>
      <c r="P144" s="162">
        <f>I144+J144</f>
        <v>0</v>
      </c>
      <c r="Q144" s="162">
        <f>ROUND(I144*H144,2)</f>
        <v>0</v>
      </c>
      <c r="R144" s="162">
        <f>ROUND(J144*H144,2)</f>
        <v>0</v>
      </c>
      <c r="S144" s="163">
        <v>0.32300000000000001</v>
      </c>
      <c r="T144" s="163">
        <f>S144*H144</f>
        <v>32.300000000000004</v>
      </c>
      <c r="U144" s="163">
        <v>0</v>
      </c>
      <c r="V144" s="163">
        <f>U144*H144</f>
        <v>0</v>
      </c>
      <c r="W144" s="163">
        <v>0</v>
      </c>
      <c r="X144" s="164">
        <f>W144*H144</f>
        <v>0</v>
      </c>
      <c r="Y144" s="26"/>
      <c r="Z144" s="26"/>
      <c r="AA144" s="26"/>
      <c r="AB144" s="26"/>
      <c r="AC144" s="26"/>
      <c r="AD144" s="26"/>
      <c r="AE144" s="26"/>
      <c r="AR144" s="165" t="s">
        <v>170</v>
      </c>
      <c r="AT144" s="165" t="s">
        <v>167</v>
      </c>
      <c r="AU144" s="165" t="s">
        <v>86</v>
      </c>
      <c r="AY144" s="14" t="s">
        <v>165</v>
      </c>
      <c r="BE144" s="166">
        <f>IF(O144="základná",K144,0)</f>
        <v>0</v>
      </c>
      <c r="BF144" s="166">
        <f>IF(O144="znížená",K144,0)</f>
        <v>0</v>
      </c>
      <c r="BG144" s="166">
        <f>IF(O144="zákl. prenesená",K144,0)</f>
        <v>0</v>
      </c>
      <c r="BH144" s="166">
        <f>IF(O144="zníž. prenesená",K144,0)</f>
        <v>0</v>
      </c>
      <c r="BI144" s="166">
        <f>IF(O144="nulová",K144,0)</f>
        <v>0</v>
      </c>
      <c r="BJ144" s="14" t="s">
        <v>86</v>
      </c>
      <c r="BK144" s="166">
        <f>ROUND(P144*H144,2)</f>
        <v>0</v>
      </c>
      <c r="BL144" s="14" t="s">
        <v>170</v>
      </c>
      <c r="BM144" s="165" t="s">
        <v>735</v>
      </c>
    </row>
    <row r="145" spans="1:65" s="2" customFormat="1" ht="49.15" customHeight="1">
      <c r="A145" s="26"/>
      <c r="B145" s="154"/>
      <c r="C145" s="155" t="s">
        <v>220</v>
      </c>
      <c r="D145" s="155" t="s">
        <v>167</v>
      </c>
      <c r="E145" s="223" t="s">
        <v>736</v>
      </c>
      <c r="F145" s="224"/>
      <c r="G145" s="156" t="s">
        <v>169</v>
      </c>
      <c r="H145" s="157">
        <v>100</v>
      </c>
      <c r="I145" s="158">
        <v>0</v>
      </c>
      <c r="J145" s="158">
        <v>0</v>
      </c>
      <c r="K145" s="158">
        <f>ROUND(P145*H145,2)</f>
        <v>0</v>
      </c>
      <c r="L145" s="159"/>
      <c r="M145" s="27"/>
      <c r="N145" s="160" t="s">
        <v>1</v>
      </c>
      <c r="O145" s="161" t="s">
        <v>37</v>
      </c>
      <c r="P145" s="162">
        <f>I145+J145</f>
        <v>0</v>
      </c>
      <c r="Q145" s="162">
        <f>ROUND(I145*H145,2)</f>
        <v>0</v>
      </c>
      <c r="R145" s="162">
        <f>ROUND(J145*H145,2)</f>
        <v>0</v>
      </c>
      <c r="S145" s="163">
        <v>0.32300000000000001</v>
      </c>
      <c r="T145" s="163">
        <f>S145*H145</f>
        <v>32.300000000000004</v>
      </c>
      <c r="U145" s="163">
        <v>0</v>
      </c>
      <c r="V145" s="163">
        <f>U145*H145</f>
        <v>0</v>
      </c>
      <c r="W145" s="163">
        <v>0</v>
      </c>
      <c r="X145" s="164">
        <f>W145*H145</f>
        <v>0</v>
      </c>
      <c r="Y145" s="26"/>
      <c r="Z145" s="26"/>
      <c r="AA145" s="26"/>
      <c r="AB145" s="26"/>
      <c r="AC145" s="26"/>
      <c r="AD145" s="26"/>
      <c r="AE145" s="26"/>
      <c r="AR145" s="165" t="s">
        <v>170</v>
      </c>
      <c r="AT145" s="165" t="s">
        <v>167</v>
      </c>
      <c r="AU145" s="165" t="s">
        <v>86</v>
      </c>
      <c r="AY145" s="14" t="s">
        <v>165</v>
      </c>
      <c r="BE145" s="166">
        <f>IF(O145="základná",K145,0)</f>
        <v>0</v>
      </c>
      <c r="BF145" s="166">
        <f>IF(O145="znížená",K145,0)</f>
        <v>0</v>
      </c>
      <c r="BG145" s="166">
        <f>IF(O145="zákl. prenesená",K145,0)</f>
        <v>0</v>
      </c>
      <c r="BH145" s="166">
        <f>IF(O145="zníž. prenesená",K145,0)</f>
        <v>0</v>
      </c>
      <c r="BI145" s="166">
        <f>IF(O145="nulová",K145,0)</f>
        <v>0</v>
      </c>
      <c r="BJ145" s="14" t="s">
        <v>86</v>
      </c>
      <c r="BK145" s="166">
        <f>ROUND(P145*H145,2)</f>
        <v>0</v>
      </c>
      <c r="BL145" s="14" t="s">
        <v>170</v>
      </c>
      <c r="BM145" s="165" t="s">
        <v>737</v>
      </c>
    </row>
    <row r="146" spans="1:65" s="12" customFormat="1" ht="22.9" customHeight="1">
      <c r="B146" s="141"/>
      <c r="D146" s="142" t="s">
        <v>72</v>
      </c>
      <c r="E146" s="152" t="s">
        <v>192</v>
      </c>
      <c r="F146" s="152" t="s">
        <v>316</v>
      </c>
      <c r="K146" s="153">
        <f>BK146</f>
        <v>0</v>
      </c>
      <c r="M146" s="141"/>
      <c r="N146" s="145"/>
      <c r="O146" s="146"/>
      <c r="P146" s="146"/>
      <c r="Q146" s="147">
        <f>Q147</f>
        <v>0</v>
      </c>
      <c r="R146" s="147">
        <f>R147</f>
        <v>0</v>
      </c>
      <c r="S146" s="146"/>
      <c r="T146" s="148">
        <f>T147</f>
        <v>26.085000000000001</v>
      </c>
      <c r="U146" s="146"/>
      <c r="V146" s="148">
        <f>V147</f>
        <v>0</v>
      </c>
      <c r="W146" s="146"/>
      <c r="X146" s="149">
        <f>X147</f>
        <v>0</v>
      </c>
      <c r="AR146" s="142" t="s">
        <v>80</v>
      </c>
      <c r="AT146" s="150" t="s">
        <v>72</v>
      </c>
      <c r="AU146" s="150" t="s">
        <v>80</v>
      </c>
      <c r="AY146" s="142" t="s">
        <v>165</v>
      </c>
      <c r="BK146" s="151">
        <f>BK147</f>
        <v>0</v>
      </c>
    </row>
    <row r="147" spans="1:65" s="2" customFormat="1" ht="37.9" customHeight="1">
      <c r="A147" s="26"/>
      <c r="B147" s="154"/>
      <c r="C147" s="155" t="s">
        <v>223</v>
      </c>
      <c r="D147" s="155" t="s">
        <v>167</v>
      </c>
      <c r="E147" s="223" t="s">
        <v>738</v>
      </c>
      <c r="F147" s="224"/>
      <c r="G147" s="156" t="s">
        <v>319</v>
      </c>
      <c r="H147" s="157">
        <v>141</v>
      </c>
      <c r="I147" s="158">
        <v>0</v>
      </c>
      <c r="J147" s="158">
        <v>0</v>
      </c>
      <c r="K147" s="158">
        <f>ROUND(P147*H147,2)</f>
        <v>0</v>
      </c>
      <c r="L147" s="159"/>
      <c r="M147" s="27"/>
      <c r="N147" s="167" t="s">
        <v>1</v>
      </c>
      <c r="O147" s="168" t="s">
        <v>37</v>
      </c>
      <c r="P147" s="169">
        <f>I147+J147</f>
        <v>0</v>
      </c>
      <c r="Q147" s="169">
        <f>ROUND(I147*H147,2)</f>
        <v>0</v>
      </c>
      <c r="R147" s="169">
        <f>ROUND(J147*H147,2)</f>
        <v>0</v>
      </c>
      <c r="S147" s="170">
        <v>0.185</v>
      </c>
      <c r="T147" s="170">
        <f>S147*H147</f>
        <v>26.085000000000001</v>
      </c>
      <c r="U147" s="170">
        <v>0</v>
      </c>
      <c r="V147" s="170">
        <f>U147*H147</f>
        <v>0</v>
      </c>
      <c r="W147" s="170">
        <v>0</v>
      </c>
      <c r="X147" s="171">
        <f>W147*H147</f>
        <v>0</v>
      </c>
      <c r="Y147" s="26"/>
      <c r="Z147" s="26"/>
      <c r="AA147" s="26"/>
      <c r="AB147" s="26"/>
      <c r="AC147" s="26"/>
      <c r="AD147" s="26"/>
      <c r="AE147" s="26"/>
      <c r="AR147" s="165" t="s">
        <v>170</v>
      </c>
      <c r="AT147" s="165" t="s">
        <v>167</v>
      </c>
      <c r="AU147" s="165" t="s">
        <v>86</v>
      </c>
      <c r="AY147" s="14" t="s">
        <v>165</v>
      </c>
      <c r="BE147" s="166">
        <f>IF(O147="základná",K147,0)</f>
        <v>0</v>
      </c>
      <c r="BF147" s="166">
        <f>IF(O147="znížená",K147,0)</f>
        <v>0</v>
      </c>
      <c r="BG147" s="166">
        <f>IF(O147="zákl. prenesená",K147,0)</f>
        <v>0</v>
      </c>
      <c r="BH147" s="166">
        <f>IF(O147="zníž. prenesená",K147,0)</f>
        <v>0</v>
      </c>
      <c r="BI147" s="166">
        <f>IF(O147="nulová",K147,0)</f>
        <v>0</v>
      </c>
      <c r="BJ147" s="14" t="s">
        <v>86</v>
      </c>
      <c r="BK147" s="166">
        <f>ROUND(P147*H147,2)</f>
        <v>0</v>
      </c>
      <c r="BL147" s="14" t="s">
        <v>170</v>
      </c>
      <c r="BM147" s="165" t="s">
        <v>739</v>
      </c>
    </row>
    <row r="148" spans="1:65" s="2" customFormat="1" ht="6.95" customHeight="1">
      <c r="A148" s="26"/>
      <c r="B148" s="44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27"/>
      <c r="N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</row>
  </sheetData>
  <mergeCells count="32">
    <mergeCell ref="E142:F142"/>
    <mergeCell ref="E143:F143"/>
    <mergeCell ref="E144:F144"/>
    <mergeCell ref="E145:F145"/>
    <mergeCell ref="E147:F147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23:F123"/>
    <mergeCell ref="E127:F127"/>
    <mergeCell ref="E128:F128"/>
    <mergeCell ref="E129:F129"/>
    <mergeCell ref="E130:F130"/>
    <mergeCell ref="E116:H116"/>
    <mergeCell ref="M2:Z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M146"/>
  <sheetViews>
    <sheetView showGridLines="0" workbookViewId="0">
      <selection activeCell="M2" sqref="M2:Z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8"/>
    </row>
    <row r="2" spans="1:46" s="1" customFormat="1" ht="36.950000000000003" customHeight="1">
      <c r="M2" s="210" t="s">
        <v>6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T2" s="14" t="s">
        <v>120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73</v>
      </c>
    </row>
    <row r="4" spans="1:46" s="1" customFormat="1" ht="24.95" customHeight="1">
      <c r="B4" s="17"/>
      <c r="D4" s="18" t="s">
        <v>127</v>
      </c>
      <c r="M4" s="17"/>
      <c r="N4" s="99" t="s">
        <v>10</v>
      </c>
      <c r="AT4" s="14" t="s">
        <v>3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23" t="s">
        <v>14</v>
      </c>
      <c r="M6" s="17"/>
    </row>
    <row r="7" spans="1:46" s="1" customFormat="1" ht="26.25" customHeight="1">
      <c r="B7" s="17"/>
      <c r="E7" s="225" t="str">
        <f>'Rekapitulácia stavby'!K6</f>
        <v>ROZVOJ CESTOVNÉHO RUCHU V OKOLÍ RÁKOCZIHO KAŠTIEĽA V BORŠI</v>
      </c>
      <c r="F7" s="226"/>
      <c r="G7" s="226"/>
      <c r="H7" s="226"/>
      <c r="M7" s="17"/>
    </row>
    <row r="8" spans="1:46" s="1" customFormat="1" ht="12" customHeight="1">
      <c r="B8" s="17"/>
      <c r="D8" s="23" t="s">
        <v>128</v>
      </c>
      <c r="M8" s="17"/>
    </row>
    <row r="9" spans="1:46" s="2" customFormat="1" ht="16.5" customHeight="1">
      <c r="A9" s="26"/>
      <c r="B9" s="27"/>
      <c r="C9" s="26"/>
      <c r="D9" s="26"/>
      <c r="E9" s="225" t="s">
        <v>654</v>
      </c>
      <c r="F9" s="221"/>
      <c r="G9" s="221"/>
      <c r="H9" s="221"/>
      <c r="I9" s="26"/>
      <c r="J9" s="26"/>
      <c r="K9" s="26"/>
      <c r="L9" s="26"/>
      <c r="M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130</v>
      </c>
      <c r="E10" s="26"/>
      <c r="F10" s="26"/>
      <c r="G10" s="26"/>
      <c r="H10" s="26"/>
      <c r="I10" s="26"/>
      <c r="J10" s="26"/>
      <c r="K10" s="26"/>
      <c r="L10" s="26"/>
      <c r="M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84" t="s">
        <v>740</v>
      </c>
      <c r="F11" s="221"/>
      <c r="G11" s="221"/>
      <c r="H11" s="221"/>
      <c r="I11" s="26"/>
      <c r="J11" s="26"/>
      <c r="K11" s="26"/>
      <c r="L11" s="26"/>
      <c r="M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16</v>
      </c>
      <c r="E13" s="26"/>
      <c r="F13" s="21" t="s">
        <v>1</v>
      </c>
      <c r="G13" s="26"/>
      <c r="H13" s="26"/>
      <c r="I13" s="23" t="s">
        <v>17</v>
      </c>
      <c r="J13" s="21" t="s">
        <v>1</v>
      </c>
      <c r="K13" s="26"/>
      <c r="L13" s="26"/>
      <c r="M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18</v>
      </c>
      <c r="E14" s="26"/>
      <c r="F14" s="21" t="s">
        <v>19</v>
      </c>
      <c r="G14" s="26"/>
      <c r="H14" s="26"/>
      <c r="I14" s="23" t="s">
        <v>20</v>
      </c>
      <c r="J14" s="52">
        <f>'Rekapitulácia stavby'!AN8</f>
        <v>44684</v>
      </c>
      <c r="K14" s="26"/>
      <c r="L14" s="26"/>
      <c r="M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26"/>
      <c r="M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26"/>
      <c r="M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26"/>
      <c r="M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93" t="str">
        <f>'Rekapitulácia stavby'!E14</f>
        <v xml:space="preserve"> </v>
      </c>
      <c r="F20" s="193"/>
      <c r="G20" s="193"/>
      <c r="H20" s="193"/>
      <c r="I20" s="23" t="s">
        <v>24</v>
      </c>
      <c r="J20" s="21" t="str">
        <f>'Rekapitulácia stavby'!AN14</f>
        <v/>
      </c>
      <c r="K20" s="26"/>
      <c r="L20" s="26"/>
      <c r="M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26"/>
      <c r="M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26"/>
      <c r="M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29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26"/>
      <c r="M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26"/>
      <c r="M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30</v>
      </c>
      <c r="E28" s="26"/>
      <c r="F28" s="26"/>
      <c r="G28" s="26"/>
      <c r="H28" s="26"/>
      <c r="I28" s="26"/>
      <c r="J28" s="26"/>
      <c r="K28" s="26"/>
      <c r="L28" s="26"/>
      <c r="M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100"/>
      <c r="B29" s="101"/>
      <c r="C29" s="100"/>
      <c r="D29" s="100"/>
      <c r="E29" s="196" t="s">
        <v>1</v>
      </c>
      <c r="F29" s="196"/>
      <c r="G29" s="196"/>
      <c r="H29" s="196"/>
      <c r="I29" s="100"/>
      <c r="J29" s="100"/>
      <c r="K29" s="100"/>
      <c r="L29" s="100"/>
      <c r="M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63"/>
      <c r="M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2.75">
      <c r="A32" s="26"/>
      <c r="B32" s="27"/>
      <c r="C32" s="26"/>
      <c r="D32" s="26"/>
      <c r="E32" s="23" t="s">
        <v>132</v>
      </c>
      <c r="F32" s="26"/>
      <c r="G32" s="26"/>
      <c r="H32" s="26"/>
      <c r="I32" s="26"/>
      <c r="J32" s="26"/>
      <c r="K32" s="103">
        <f>I98</f>
        <v>0</v>
      </c>
      <c r="L32" s="26"/>
      <c r="M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2.75">
      <c r="A33" s="26"/>
      <c r="B33" s="27"/>
      <c r="C33" s="26"/>
      <c r="D33" s="26"/>
      <c r="E33" s="23" t="s">
        <v>133</v>
      </c>
      <c r="F33" s="26"/>
      <c r="G33" s="26"/>
      <c r="H33" s="26"/>
      <c r="I33" s="26"/>
      <c r="J33" s="26"/>
      <c r="K33" s="103">
        <f>J98</f>
        <v>0</v>
      </c>
      <c r="L33" s="26"/>
      <c r="M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104" t="s">
        <v>31</v>
      </c>
      <c r="E34" s="26"/>
      <c r="F34" s="26"/>
      <c r="G34" s="26"/>
      <c r="H34" s="26"/>
      <c r="I34" s="26"/>
      <c r="J34" s="26"/>
      <c r="K34" s="68">
        <f>ROUND(K125, 2)</f>
        <v>0</v>
      </c>
      <c r="L34" s="26"/>
      <c r="M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3"/>
      <c r="E35" s="63"/>
      <c r="F35" s="63"/>
      <c r="G35" s="63"/>
      <c r="H35" s="63"/>
      <c r="I35" s="63"/>
      <c r="J35" s="63"/>
      <c r="K35" s="63"/>
      <c r="L35" s="63"/>
      <c r="M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33</v>
      </c>
      <c r="G36" s="26"/>
      <c r="H36" s="26"/>
      <c r="I36" s="30" t="s">
        <v>32</v>
      </c>
      <c r="J36" s="26"/>
      <c r="K36" s="30" t="s">
        <v>34</v>
      </c>
      <c r="L36" s="26"/>
      <c r="M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105" t="s">
        <v>35</v>
      </c>
      <c r="E37" s="32" t="s">
        <v>36</v>
      </c>
      <c r="F37" s="106">
        <f>ROUND((SUM(BE125:BE145)),  2)</f>
        <v>0</v>
      </c>
      <c r="G37" s="107"/>
      <c r="H37" s="107"/>
      <c r="I37" s="108">
        <v>0.2</v>
      </c>
      <c r="J37" s="107"/>
      <c r="K37" s="106">
        <f>ROUND(((SUM(BE125:BE145))*I37),  2)</f>
        <v>0</v>
      </c>
      <c r="L37" s="26"/>
      <c r="M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32" t="s">
        <v>37</v>
      </c>
      <c r="F38" s="103">
        <f>ROUND((SUM(BF125:BF145)),  2)</f>
        <v>0</v>
      </c>
      <c r="G38" s="26"/>
      <c r="H38" s="26"/>
      <c r="I38" s="109">
        <v>0.2</v>
      </c>
      <c r="J38" s="26"/>
      <c r="K38" s="103">
        <f>ROUND(((SUM(BF125:BF145))*I38),  2)</f>
        <v>0</v>
      </c>
      <c r="L38" s="26"/>
      <c r="M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38</v>
      </c>
      <c r="F39" s="103">
        <f>ROUND((SUM(BG125:BG145)),  2)</f>
        <v>0</v>
      </c>
      <c r="G39" s="26"/>
      <c r="H39" s="26"/>
      <c r="I39" s="109">
        <v>0.2</v>
      </c>
      <c r="J39" s="26"/>
      <c r="K39" s="103">
        <f>0</f>
        <v>0</v>
      </c>
      <c r="L39" s="26"/>
      <c r="M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39</v>
      </c>
      <c r="F40" s="103">
        <f>ROUND((SUM(BH125:BH145)),  2)</f>
        <v>0</v>
      </c>
      <c r="G40" s="26"/>
      <c r="H40" s="26"/>
      <c r="I40" s="109">
        <v>0.2</v>
      </c>
      <c r="J40" s="26"/>
      <c r="K40" s="103">
        <f>0</f>
        <v>0</v>
      </c>
      <c r="L40" s="26"/>
      <c r="M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32" t="s">
        <v>40</v>
      </c>
      <c r="F41" s="106">
        <f>ROUND((SUM(BI125:BI145)),  2)</f>
        <v>0</v>
      </c>
      <c r="G41" s="107"/>
      <c r="H41" s="107"/>
      <c r="I41" s="108">
        <v>0</v>
      </c>
      <c r="J41" s="107"/>
      <c r="K41" s="106">
        <f>0</f>
        <v>0</v>
      </c>
      <c r="L41" s="26"/>
      <c r="M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10"/>
      <c r="D43" s="111" t="s">
        <v>41</v>
      </c>
      <c r="E43" s="57"/>
      <c r="F43" s="57"/>
      <c r="G43" s="112" t="s">
        <v>42</v>
      </c>
      <c r="H43" s="113" t="s">
        <v>43</v>
      </c>
      <c r="I43" s="57"/>
      <c r="J43" s="57"/>
      <c r="K43" s="114">
        <f>SUM(K34:K41)</f>
        <v>0</v>
      </c>
      <c r="L43" s="115"/>
      <c r="M43" s="39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39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41"/>
      <c r="M50" s="39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26"/>
      <c r="B61" s="27"/>
      <c r="C61" s="26"/>
      <c r="D61" s="42" t="s">
        <v>46</v>
      </c>
      <c r="E61" s="29"/>
      <c r="F61" s="116" t="s">
        <v>47</v>
      </c>
      <c r="G61" s="42" t="s">
        <v>46</v>
      </c>
      <c r="H61" s="29"/>
      <c r="I61" s="29"/>
      <c r="J61" s="117" t="s">
        <v>47</v>
      </c>
      <c r="K61" s="29"/>
      <c r="L61" s="29"/>
      <c r="M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26"/>
      <c r="B65" s="27"/>
      <c r="C65" s="26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43"/>
      <c r="M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26"/>
      <c r="B76" s="27"/>
      <c r="C76" s="26"/>
      <c r="D76" s="42" t="s">
        <v>46</v>
      </c>
      <c r="E76" s="29"/>
      <c r="F76" s="116" t="s">
        <v>47</v>
      </c>
      <c r="G76" s="42" t="s">
        <v>46</v>
      </c>
      <c r="H76" s="29"/>
      <c r="I76" s="29"/>
      <c r="J76" s="117" t="s">
        <v>47</v>
      </c>
      <c r="K76" s="29"/>
      <c r="L76" s="29"/>
      <c r="M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134</v>
      </c>
      <c r="D82" s="26"/>
      <c r="E82" s="26"/>
      <c r="F82" s="26"/>
      <c r="G82" s="26"/>
      <c r="H82" s="26"/>
      <c r="I82" s="26"/>
      <c r="J82" s="26"/>
      <c r="K82" s="26"/>
      <c r="L82" s="26"/>
      <c r="M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26"/>
      <c r="M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6.25" customHeight="1">
      <c r="A85" s="26"/>
      <c r="B85" s="27"/>
      <c r="C85" s="26"/>
      <c r="D85" s="26"/>
      <c r="E85" s="225" t="str">
        <f>E7</f>
        <v>ROZVOJ CESTOVNÉHO RUCHU V OKOLÍ RÁKOCZIHO KAŠTIEĽA V BORŠI</v>
      </c>
      <c r="F85" s="226"/>
      <c r="G85" s="226"/>
      <c r="H85" s="226"/>
      <c r="I85" s="26"/>
      <c r="J85" s="26"/>
      <c r="K85" s="26"/>
      <c r="L85" s="26"/>
      <c r="M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128</v>
      </c>
      <c r="M86" s="17"/>
    </row>
    <row r="87" spans="1:31" s="2" customFormat="1" ht="16.5" customHeight="1">
      <c r="A87" s="26"/>
      <c r="B87" s="27"/>
      <c r="C87" s="26"/>
      <c r="D87" s="26"/>
      <c r="E87" s="225" t="s">
        <v>654</v>
      </c>
      <c r="F87" s="221"/>
      <c r="G87" s="221"/>
      <c r="H87" s="221"/>
      <c r="I87" s="26"/>
      <c r="J87" s="26"/>
      <c r="K87" s="26"/>
      <c r="L87" s="26"/>
      <c r="M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130</v>
      </c>
      <c r="D88" s="26"/>
      <c r="E88" s="26"/>
      <c r="F88" s="26"/>
      <c r="G88" s="26"/>
      <c r="H88" s="26"/>
      <c r="I88" s="26"/>
      <c r="J88" s="26"/>
      <c r="K88" s="26"/>
      <c r="L88" s="26"/>
      <c r="M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4" t="str">
        <f>E11</f>
        <v>IV - IV - HRACIE PRVKY</v>
      </c>
      <c r="F89" s="221"/>
      <c r="G89" s="221"/>
      <c r="H89" s="221"/>
      <c r="I89" s="26"/>
      <c r="J89" s="26"/>
      <c r="K89" s="26"/>
      <c r="L89" s="26"/>
      <c r="M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18</v>
      </c>
      <c r="D91" s="26"/>
      <c r="E91" s="26"/>
      <c r="F91" s="21" t="str">
        <f>F14</f>
        <v>Borša</v>
      </c>
      <c r="G91" s="26"/>
      <c r="H91" s="26"/>
      <c r="I91" s="23" t="s">
        <v>20</v>
      </c>
      <c r="J91" s="52">
        <f>IF(J14="","",J14)</f>
        <v>44684</v>
      </c>
      <c r="K91" s="26"/>
      <c r="L91" s="26"/>
      <c r="M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21</v>
      </c>
      <c r="D93" s="26"/>
      <c r="E93" s="26"/>
      <c r="F93" s="21" t="str">
        <f>E17</f>
        <v>II. Rákoczi Ferenc, n.o.</v>
      </c>
      <c r="G93" s="26"/>
      <c r="H93" s="26"/>
      <c r="I93" s="23" t="s">
        <v>27</v>
      </c>
      <c r="J93" s="24" t="str">
        <f>E23</f>
        <v xml:space="preserve">Arch + crafts </v>
      </c>
      <c r="K93" s="26"/>
      <c r="L93" s="26"/>
      <c r="M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29</v>
      </c>
      <c r="J94" s="24" t="str">
        <f>E26</f>
        <v xml:space="preserve"> </v>
      </c>
      <c r="K94" s="26"/>
      <c r="L94" s="26"/>
      <c r="M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18" t="s">
        <v>135</v>
      </c>
      <c r="D96" s="110"/>
      <c r="E96" s="110"/>
      <c r="F96" s="110"/>
      <c r="G96" s="110"/>
      <c r="H96" s="110"/>
      <c r="I96" s="119" t="s">
        <v>136</v>
      </c>
      <c r="J96" s="119" t="s">
        <v>137</v>
      </c>
      <c r="K96" s="119" t="s">
        <v>138</v>
      </c>
      <c r="L96" s="110"/>
      <c r="M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20" t="s">
        <v>139</v>
      </c>
      <c r="D98" s="26"/>
      <c r="E98" s="26"/>
      <c r="F98" s="26"/>
      <c r="G98" s="26"/>
      <c r="H98" s="26"/>
      <c r="I98" s="68">
        <f t="shared" ref="I98:J100" si="0">Q125</f>
        <v>0</v>
      </c>
      <c r="J98" s="68">
        <f t="shared" si="0"/>
        <v>0</v>
      </c>
      <c r="K98" s="68">
        <f>K125</f>
        <v>0</v>
      </c>
      <c r="L98" s="26"/>
      <c r="M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21"/>
      <c r="D99" s="122" t="s">
        <v>141</v>
      </c>
      <c r="E99" s="123"/>
      <c r="F99" s="123"/>
      <c r="G99" s="123"/>
      <c r="H99" s="123"/>
      <c r="I99" s="124">
        <f t="shared" si="0"/>
        <v>0</v>
      </c>
      <c r="J99" s="124">
        <f t="shared" si="0"/>
        <v>0</v>
      </c>
      <c r="K99" s="124">
        <f>K126</f>
        <v>0</v>
      </c>
      <c r="M99" s="121"/>
    </row>
    <row r="100" spans="1:47" s="10" customFormat="1" ht="19.899999999999999" customHeight="1">
      <c r="B100" s="125"/>
      <c r="D100" s="126" t="s">
        <v>144</v>
      </c>
      <c r="E100" s="127"/>
      <c r="F100" s="127"/>
      <c r="G100" s="127"/>
      <c r="H100" s="127"/>
      <c r="I100" s="128">
        <f t="shared" si="0"/>
        <v>0</v>
      </c>
      <c r="J100" s="128">
        <f t="shared" si="0"/>
        <v>0</v>
      </c>
      <c r="K100" s="128">
        <f>K127</f>
        <v>0</v>
      </c>
      <c r="M100" s="125"/>
    </row>
    <row r="101" spans="1:47" s="10" customFormat="1" ht="19.899999999999999" customHeight="1">
      <c r="B101" s="125"/>
      <c r="D101" s="126" t="s">
        <v>146</v>
      </c>
      <c r="E101" s="127"/>
      <c r="F101" s="127"/>
      <c r="G101" s="127"/>
      <c r="H101" s="127"/>
      <c r="I101" s="128">
        <f>Q130</f>
        <v>0</v>
      </c>
      <c r="J101" s="128">
        <f>R130</f>
        <v>0</v>
      </c>
      <c r="K101" s="128">
        <f>K130</f>
        <v>0</v>
      </c>
      <c r="M101" s="125"/>
    </row>
    <row r="102" spans="1:47" s="9" customFormat="1" ht="24.95" customHeight="1">
      <c r="B102" s="121"/>
      <c r="D102" s="122" t="s">
        <v>347</v>
      </c>
      <c r="E102" s="123"/>
      <c r="F102" s="123"/>
      <c r="G102" s="123"/>
      <c r="H102" s="123"/>
      <c r="I102" s="124">
        <f>Q140</f>
        <v>0</v>
      </c>
      <c r="J102" s="124">
        <f>R140</f>
        <v>0</v>
      </c>
      <c r="K102" s="124">
        <f>K140</f>
        <v>0</v>
      </c>
      <c r="M102" s="121"/>
    </row>
    <row r="103" spans="1:47" s="10" customFormat="1" ht="19.899999999999999" customHeight="1">
      <c r="B103" s="125"/>
      <c r="D103" s="126" t="s">
        <v>348</v>
      </c>
      <c r="E103" s="127"/>
      <c r="F103" s="127"/>
      <c r="G103" s="127"/>
      <c r="H103" s="127"/>
      <c r="I103" s="128">
        <f>Q141</f>
        <v>0</v>
      </c>
      <c r="J103" s="128">
        <f>R141</f>
        <v>0</v>
      </c>
      <c r="K103" s="128">
        <f>K141</f>
        <v>0</v>
      </c>
      <c r="M103" s="125"/>
    </row>
    <row r="104" spans="1:47" s="2" customFormat="1" ht="21.75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47" s="2" customFormat="1" ht="6.95" customHeight="1">
      <c r="A105" s="26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9" spans="1:47" s="2" customFormat="1" ht="6.95" customHeight="1">
      <c r="A109" s="26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24.95" customHeight="1">
      <c r="A110" s="26"/>
      <c r="B110" s="27"/>
      <c r="C110" s="18" t="s">
        <v>147</v>
      </c>
      <c r="D110" s="26"/>
      <c r="E110" s="26"/>
      <c r="F110" s="26"/>
      <c r="G110" s="26"/>
      <c r="H110" s="26"/>
      <c r="I110" s="26"/>
      <c r="J110" s="26"/>
      <c r="K110" s="26"/>
      <c r="L110" s="26"/>
      <c r="M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12" customHeight="1">
      <c r="A112" s="26"/>
      <c r="B112" s="27"/>
      <c r="C112" s="23" t="s">
        <v>14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26.25" customHeight="1">
      <c r="A113" s="26"/>
      <c r="B113" s="27"/>
      <c r="C113" s="26"/>
      <c r="D113" s="26"/>
      <c r="E113" s="225" t="str">
        <f>E7</f>
        <v>ROZVOJ CESTOVNÉHO RUCHU V OKOLÍ RÁKOCZIHO KAŠTIEĽA V BORŠI</v>
      </c>
      <c r="F113" s="226"/>
      <c r="G113" s="226"/>
      <c r="H113" s="226"/>
      <c r="I113" s="26"/>
      <c r="J113" s="26"/>
      <c r="K113" s="26"/>
      <c r="L113" s="26"/>
      <c r="M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1" customFormat="1" ht="12" customHeight="1">
      <c r="B114" s="17"/>
      <c r="C114" s="23" t="s">
        <v>128</v>
      </c>
      <c r="M114" s="17"/>
    </row>
    <row r="115" spans="1:65" s="2" customFormat="1" ht="16.5" customHeight="1">
      <c r="A115" s="26"/>
      <c r="B115" s="27"/>
      <c r="C115" s="26"/>
      <c r="D115" s="26"/>
      <c r="E115" s="225" t="s">
        <v>654</v>
      </c>
      <c r="F115" s="221"/>
      <c r="G115" s="221"/>
      <c r="H115" s="221"/>
      <c r="I115" s="26"/>
      <c r="J115" s="26"/>
      <c r="K115" s="26"/>
      <c r="L115" s="26"/>
      <c r="M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130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6.5" customHeight="1">
      <c r="A117" s="26"/>
      <c r="B117" s="27"/>
      <c r="C117" s="26"/>
      <c r="D117" s="26"/>
      <c r="E117" s="184" t="str">
        <f>E11</f>
        <v>IV - IV - HRACIE PRVKY</v>
      </c>
      <c r="F117" s="221"/>
      <c r="G117" s="221"/>
      <c r="H117" s="221"/>
      <c r="I117" s="26"/>
      <c r="J117" s="26"/>
      <c r="K117" s="26"/>
      <c r="L117" s="26"/>
      <c r="M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2" customHeight="1">
      <c r="A119" s="26"/>
      <c r="B119" s="27"/>
      <c r="C119" s="23" t="s">
        <v>18</v>
      </c>
      <c r="D119" s="26"/>
      <c r="E119" s="26"/>
      <c r="F119" s="21" t="str">
        <f>F14</f>
        <v>Borša</v>
      </c>
      <c r="G119" s="26"/>
      <c r="H119" s="26"/>
      <c r="I119" s="23" t="s">
        <v>20</v>
      </c>
      <c r="J119" s="52">
        <f>IF(J14="","",J14)</f>
        <v>44684</v>
      </c>
      <c r="K119" s="26"/>
      <c r="L119" s="26"/>
      <c r="M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6.9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2" customHeight="1">
      <c r="A121" s="26"/>
      <c r="B121" s="27"/>
      <c r="C121" s="23" t="s">
        <v>21</v>
      </c>
      <c r="D121" s="26"/>
      <c r="E121" s="26"/>
      <c r="F121" s="21" t="str">
        <f>E17</f>
        <v>II. Rákoczi Ferenc, n.o.</v>
      </c>
      <c r="G121" s="26"/>
      <c r="H121" s="26"/>
      <c r="I121" s="23" t="s">
        <v>27</v>
      </c>
      <c r="J121" s="24" t="str">
        <f>E23</f>
        <v xml:space="preserve">Arch + crafts </v>
      </c>
      <c r="K121" s="26"/>
      <c r="L121" s="26"/>
      <c r="M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5.2" customHeight="1">
      <c r="A122" s="26"/>
      <c r="B122" s="27"/>
      <c r="C122" s="23" t="s">
        <v>25</v>
      </c>
      <c r="D122" s="26"/>
      <c r="E122" s="26"/>
      <c r="F122" s="21" t="str">
        <f>IF(E20="","",E20)</f>
        <v xml:space="preserve"> </v>
      </c>
      <c r="G122" s="26"/>
      <c r="H122" s="26"/>
      <c r="I122" s="23" t="s">
        <v>29</v>
      </c>
      <c r="J122" s="24" t="str">
        <f>E26</f>
        <v xml:space="preserve"> </v>
      </c>
      <c r="K122" s="26"/>
      <c r="L122" s="26"/>
      <c r="M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2" customFormat="1" ht="10.3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5" s="11" customFormat="1" ht="29.25" customHeight="1">
      <c r="A124" s="129"/>
      <c r="B124" s="130"/>
      <c r="C124" s="131" t="s">
        <v>148</v>
      </c>
      <c r="D124" s="132" t="s">
        <v>56</v>
      </c>
      <c r="E124" s="222" t="s">
        <v>53</v>
      </c>
      <c r="F124" s="222"/>
      <c r="G124" s="132" t="s">
        <v>149</v>
      </c>
      <c r="H124" s="132" t="s">
        <v>150</v>
      </c>
      <c r="I124" s="132" t="s">
        <v>151</v>
      </c>
      <c r="J124" s="132" t="s">
        <v>152</v>
      </c>
      <c r="K124" s="133" t="s">
        <v>138</v>
      </c>
      <c r="L124" s="134" t="s">
        <v>153</v>
      </c>
      <c r="M124" s="135"/>
      <c r="N124" s="59" t="s">
        <v>1</v>
      </c>
      <c r="O124" s="60" t="s">
        <v>35</v>
      </c>
      <c r="P124" s="60" t="s">
        <v>154</v>
      </c>
      <c r="Q124" s="60" t="s">
        <v>155</v>
      </c>
      <c r="R124" s="60" t="s">
        <v>156</v>
      </c>
      <c r="S124" s="60" t="s">
        <v>157</v>
      </c>
      <c r="T124" s="60" t="s">
        <v>158</v>
      </c>
      <c r="U124" s="60" t="s">
        <v>159</v>
      </c>
      <c r="V124" s="60" t="s">
        <v>160</v>
      </c>
      <c r="W124" s="60" t="s">
        <v>161</v>
      </c>
      <c r="X124" s="61" t="s">
        <v>162</v>
      </c>
      <c r="Y124" s="129"/>
      <c r="Z124" s="129"/>
      <c r="AA124" s="129"/>
      <c r="AB124" s="129"/>
      <c r="AC124" s="129"/>
      <c r="AD124" s="129"/>
      <c r="AE124" s="129"/>
    </row>
    <row r="125" spans="1:65" s="2" customFormat="1" ht="22.9" customHeight="1">
      <c r="A125" s="26"/>
      <c r="B125" s="27"/>
      <c r="C125" s="66" t="s">
        <v>139</v>
      </c>
      <c r="D125" s="26"/>
      <c r="E125" s="26"/>
      <c r="F125" s="26"/>
      <c r="G125" s="26"/>
      <c r="H125" s="26"/>
      <c r="I125" s="26"/>
      <c r="J125" s="26"/>
      <c r="K125" s="136">
        <f>BK125</f>
        <v>0</v>
      </c>
      <c r="L125" s="26"/>
      <c r="M125" s="27"/>
      <c r="N125" s="62"/>
      <c r="O125" s="53"/>
      <c r="P125" s="63"/>
      <c r="Q125" s="137">
        <f>Q126+Q140</f>
        <v>0</v>
      </c>
      <c r="R125" s="137">
        <f>R126+R140</f>
        <v>0</v>
      </c>
      <c r="S125" s="63"/>
      <c r="T125" s="138">
        <f>T126+T140</f>
        <v>472.48099999999999</v>
      </c>
      <c r="U125" s="63"/>
      <c r="V125" s="138">
        <f>V126+V140</f>
        <v>0</v>
      </c>
      <c r="W125" s="63"/>
      <c r="X125" s="139">
        <f>X126+X140</f>
        <v>0</v>
      </c>
      <c r="Y125" s="26"/>
      <c r="Z125" s="26"/>
      <c r="AA125" s="26"/>
      <c r="AB125" s="26"/>
      <c r="AC125" s="26"/>
      <c r="AD125" s="26"/>
      <c r="AE125" s="26"/>
      <c r="AT125" s="14" t="s">
        <v>72</v>
      </c>
      <c r="AU125" s="14" t="s">
        <v>140</v>
      </c>
      <c r="BK125" s="140">
        <f>BK126+BK140</f>
        <v>0</v>
      </c>
    </row>
    <row r="126" spans="1:65" s="12" customFormat="1" ht="25.9" customHeight="1">
      <c r="B126" s="141"/>
      <c r="D126" s="142" t="s">
        <v>72</v>
      </c>
      <c r="E126" s="143" t="s">
        <v>163</v>
      </c>
      <c r="F126" s="143" t="s">
        <v>164</v>
      </c>
      <c r="K126" s="144">
        <f>BK126</f>
        <v>0</v>
      </c>
      <c r="M126" s="141"/>
      <c r="N126" s="145"/>
      <c r="O126" s="146"/>
      <c r="P126" s="146"/>
      <c r="Q126" s="147">
        <f>Q127+Q130</f>
        <v>0</v>
      </c>
      <c r="R126" s="147">
        <f>R127+R130</f>
        <v>0</v>
      </c>
      <c r="S126" s="146"/>
      <c r="T126" s="148">
        <f>T127+T130</f>
        <v>469.75099999999998</v>
      </c>
      <c r="U126" s="146"/>
      <c r="V126" s="148">
        <f>V127+V130</f>
        <v>0</v>
      </c>
      <c r="W126" s="146"/>
      <c r="X126" s="149">
        <f>X127+X130</f>
        <v>0</v>
      </c>
      <c r="AR126" s="142" t="s">
        <v>80</v>
      </c>
      <c r="AT126" s="150" t="s">
        <v>72</v>
      </c>
      <c r="AU126" s="150" t="s">
        <v>73</v>
      </c>
      <c r="AY126" s="142" t="s">
        <v>165</v>
      </c>
      <c r="BK126" s="151">
        <f>BK127+BK130</f>
        <v>0</v>
      </c>
    </row>
    <row r="127" spans="1:65" s="12" customFormat="1" ht="22.9" customHeight="1">
      <c r="B127" s="141"/>
      <c r="D127" s="142" t="s">
        <v>72</v>
      </c>
      <c r="E127" s="152" t="s">
        <v>174</v>
      </c>
      <c r="F127" s="152" t="s">
        <v>297</v>
      </c>
      <c r="K127" s="153">
        <f>BK127</f>
        <v>0</v>
      </c>
      <c r="M127" s="141"/>
      <c r="N127" s="145"/>
      <c r="O127" s="146"/>
      <c r="P127" s="146"/>
      <c r="Q127" s="147">
        <f>SUM(Q128:Q129)</f>
        <v>0</v>
      </c>
      <c r="R127" s="147">
        <f>SUM(R128:R129)</f>
        <v>0</v>
      </c>
      <c r="S127" s="146"/>
      <c r="T127" s="148">
        <f>SUM(T128:T129)</f>
        <v>84.251000000000005</v>
      </c>
      <c r="U127" s="146"/>
      <c r="V127" s="148">
        <f>SUM(V128:V129)</f>
        <v>0</v>
      </c>
      <c r="W127" s="146"/>
      <c r="X127" s="149">
        <f>SUM(X128:X129)</f>
        <v>0</v>
      </c>
      <c r="AR127" s="142" t="s">
        <v>80</v>
      </c>
      <c r="AT127" s="150" t="s">
        <v>72</v>
      </c>
      <c r="AU127" s="150" t="s">
        <v>80</v>
      </c>
      <c r="AY127" s="142" t="s">
        <v>165</v>
      </c>
      <c r="BK127" s="151">
        <f>SUM(BK128:BK129)</f>
        <v>0</v>
      </c>
    </row>
    <row r="128" spans="1:65" s="2" customFormat="1" ht="24.2" customHeight="1">
      <c r="A128" s="26"/>
      <c r="B128" s="154"/>
      <c r="C128" s="155" t="s">
        <v>80</v>
      </c>
      <c r="D128" s="155" t="s">
        <v>167</v>
      </c>
      <c r="E128" s="223" t="s">
        <v>741</v>
      </c>
      <c r="F128" s="224"/>
      <c r="G128" s="156" t="s">
        <v>181</v>
      </c>
      <c r="H128" s="157">
        <v>1</v>
      </c>
      <c r="I128" s="158">
        <v>0</v>
      </c>
      <c r="J128" s="158">
        <v>0</v>
      </c>
      <c r="K128" s="158">
        <f>ROUND(P128*H128,2)</f>
        <v>0</v>
      </c>
      <c r="L128" s="159"/>
      <c r="M128" s="27"/>
      <c r="N128" s="160" t="s">
        <v>1</v>
      </c>
      <c r="O128" s="161" t="s">
        <v>37</v>
      </c>
      <c r="P128" s="162">
        <f>I128+J128</f>
        <v>0</v>
      </c>
      <c r="Q128" s="162">
        <f>ROUND(I128*H128,2)</f>
        <v>0</v>
      </c>
      <c r="R128" s="162">
        <f>ROUND(J128*H128,2)</f>
        <v>0</v>
      </c>
      <c r="S128" s="163">
        <v>1.4350000000000001</v>
      </c>
      <c r="T128" s="163">
        <f>S128*H128</f>
        <v>1.4350000000000001</v>
      </c>
      <c r="U128" s="163">
        <v>0</v>
      </c>
      <c r="V128" s="163">
        <f>U128*H128</f>
        <v>0</v>
      </c>
      <c r="W128" s="163">
        <v>0</v>
      </c>
      <c r="X128" s="164">
        <f>W128*H128</f>
        <v>0</v>
      </c>
      <c r="Y128" s="26"/>
      <c r="Z128" s="26"/>
      <c r="AA128" s="26"/>
      <c r="AB128" s="26"/>
      <c r="AC128" s="26"/>
      <c r="AD128" s="26"/>
      <c r="AE128" s="26"/>
      <c r="AR128" s="165" t="s">
        <v>170</v>
      </c>
      <c r="AT128" s="165" t="s">
        <v>167</v>
      </c>
      <c r="AU128" s="165" t="s">
        <v>86</v>
      </c>
      <c r="AY128" s="14" t="s">
        <v>165</v>
      </c>
      <c r="BE128" s="166">
        <f>IF(O128="základná",K128,0)</f>
        <v>0</v>
      </c>
      <c r="BF128" s="166">
        <f>IF(O128="znížená",K128,0)</f>
        <v>0</v>
      </c>
      <c r="BG128" s="166">
        <f>IF(O128="zákl. prenesená",K128,0)</f>
        <v>0</v>
      </c>
      <c r="BH128" s="166">
        <f>IF(O128="zníž. prenesená",K128,0)</f>
        <v>0</v>
      </c>
      <c r="BI128" s="166">
        <f>IF(O128="nulová",K128,0)</f>
        <v>0</v>
      </c>
      <c r="BJ128" s="14" t="s">
        <v>86</v>
      </c>
      <c r="BK128" s="166">
        <f>ROUND(P128*H128,2)</f>
        <v>0</v>
      </c>
      <c r="BL128" s="14" t="s">
        <v>170</v>
      </c>
      <c r="BM128" s="165" t="s">
        <v>742</v>
      </c>
    </row>
    <row r="129" spans="1:65" s="2" customFormat="1" ht="37.9" customHeight="1">
      <c r="A129" s="26"/>
      <c r="B129" s="154"/>
      <c r="C129" s="155" t="s">
        <v>86</v>
      </c>
      <c r="D129" s="155" t="s">
        <v>167</v>
      </c>
      <c r="E129" s="223" t="s">
        <v>743</v>
      </c>
      <c r="F129" s="224"/>
      <c r="G129" s="156" t="s">
        <v>319</v>
      </c>
      <c r="H129" s="157">
        <v>128</v>
      </c>
      <c r="I129" s="158">
        <v>0</v>
      </c>
      <c r="J129" s="158">
        <v>0</v>
      </c>
      <c r="K129" s="158">
        <f>ROUND(P129*H129,2)</f>
        <v>0</v>
      </c>
      <c r="L129" s="159"/>
      <c r="M129" s="27"/>
      <c r="N129" s="160" t="s">
        <v>1</v>
      </c>
      <c r="O129" s="161" t="s">
        <v>37</v>
      </c>
      <c r="P129" s="162">
        <f>I129+J129</f>
        <v>0</v>
      </c>
      <c r="Q129" s="162">
        <f>ROUND(I129*H129,2)</f>
        <v>0</v>
      </c>
      <c r="R129" s="162">
        <f>ROUND(J129*H129,2)</f>
        <v>0</v>
      </c>
      <c r="S129" s="163">
        <v>0.64700000000000002</v>
      </c>
      <c r="T129" s="163">
        <f>S129*H129</f>
        <v>82.816000000000003</v>
      </c>
      <c r="U129" s="163">
        <v>0</v>
      </c>
      <c r="V129" s="163">
        <f>U129*H129</f>
        <v>0</v>
      </c>
      <c r="W129" s="163">
        <v>0</v>
      </c>
      <c r="X129" s="164">
        <f>W129*H129</f>
        <v>0</v>
      </c>
      <c r="Y129" s="26"/>
      <c r="Z129" s="26"/>
      <c r="AA129" s="26"/>
      <c r="AB129" s="26"/>
      <c r="AC129" s="26"/>
      <c r="AD129" s="26"/>
      <c r="AE129" s="26"/>
      <c r="AR129" s="165" t="s">
        <v>170</v>
      </c>
      <c r="AT129" s="165" t="s">
        <v>167</v>
      </c>
      <c r="AU129" s="165" t="s">
        <v>86</v>
      </c>
      <c r="AY129" s="14" t="s">
        <v>165</v>
      </c>
      <c r="BE129" s="166">
        <f>IF(O129="základná",K129,0)</f>
        <v>0</v>
      </c>
      <c r="BF129" s="166">
        <f>IF(O129="znížená",K129,0)</f>
        <v>0</v>
      </c>
      <c r="BG129" s="166">
        <f>IF(O129="zákl. prenesená",K129,0)</f>
        <v>0</v>
      </c>
      <c r="BH129" s="166">
        <f>IF(O129="zníž. prenesená",K129,0)</f>
        <v>0</v>
      </c>
      <c r="BI129" s="166">
        <f>IF(O129="nulová",K129,0)</f>
        <v>0</v>
      </c>
      <c r="BJ129" s="14" t="s">
        <v>86</v>
      </c>
      <c r="BK129" s="166">
        <f>ROUND(P129*H129,2)</f>
        <v>0</v>
      </c>
      <c r="BL129" s="14" t="s">
        <v>170</v>
      </c>
      <c r="BM129" s="165" t="s">
        <v>744</v>
      </c>
    </row>
    <row r="130" spans="1:65" s="12" customFormat="1" ht="22.9" customHeight="1">
      <c r="B130" s="141"/>
      <c r="D130" s="142" t="s">
        <v>72</v>
      </c>
      <c r="E130" s="152" t="s">
        <v>192</v>
      </c>
      <c r="F130" s="152" t="s">
        <v>316</v>
      </c>
      <c r="K130" s="153">
        <f>BK130</f>
        <v>0</v>
      </c>
      <c r="M130" s="141"/>
      <c r="N130" s="145"/>
      <c r="O130" s="146"/>
      <c r="P130" s="146"/>
      <c r="Q130" s="147">
        <f>SUM(Q131:Q139)</f>
        <v>0</v>
      </c>
      <c r="R130" s="147">
        <f>SUM(R131:R139)</f>
        <v>0</v>
      </c>
      <c r="S130" s="146"/>
      <c r="T130" s="148">
        <f>SUM(T131:T139)</f>
        <v>385.5</v>
      </c>
      <c r="U130" s="146"/>
      <c r="V130" s="148">
        <f>SUM(V131:V139)</f>
        <v>0</v>
      </c>
      <c r="W130" s="146"/>
      <c r="X130" s="149">
        <f>SUM(X131:X139)</f>
        <v>0</v>
      </c>
      <c r="AR130" s="142" t="s">
        <v>80</v>
      </c>
      <c r="AT130" s="150" t="s">
        <v>72</v>
      </c>
      <c r="AU130" s="150" t="s">
        <v>80</v>
      </c>
      <c r="AY130" s="142" t="s">
        <v>165</v>
      </c>
      <c r="BK130" s="151">
        <f>SUM(BK131:BK139)</f>
        <v>0</v>
      </c>
    </row>
    <row r="131" spans="1:65" s="2" customFormat="1" ht="37.9" customHeight="1">
      <c r="A131" s="26"/>
      <c r="B131" s="154"/>
      <c r="C131" s="155" t="s">
        <v>174</v>
      </c>
      <c r="D131" s="155" t="s">
        <v>167</v>
      </c>
      <c r="E131" s="223" t="s">
        <v>745</v>
      </c>
      <c r="F131" s="224"/>
      <c r="G131" s="156" t="s">
        <v>181</v>
      </c>
      <c r="H131" s="157">
        <v>1</v>
      </c>
      <c r="I131" s="158">
        <v>0</v>
      </c>
      <c r="J131" s="158">
        <v>0</v>
      </c>
      <c r="K131" s="158">
        <f t="shared" ref="K131:K139" si="1">ROUND(P131*H131,2)</f>
        <v>0</v>
      </c>
      <c r="L131" s="159"/>
      <c r="M131" s="27"/>
      <c r="N131" s="160" t="s">
        <v>1</v>
      </c>
      <c r="O131" s="161" t="s">
        <v>37</v>
      </c>
      <c r="P131" s="162">
        <f t="shared" ref="P131:P139" si="2">I131+J131</f>
        <v>0</v>
      </c>
      <c r="Q131" s="162">
        <f t="shared" ref="Q131:Q139" si="3">ROUND(I131*H131,2)</f>
        <v>0</v>
      </c>
      <c r="R131" s="162">
        <f t="shared" ref="R131:R139" si="4">ROUND(J131*H131,2)</f>
        <v>0</v>
      </c>
      <c r="S131" s="163">
        <v>121</v>
      </c>
      <c r="T131" s="163">
        <f t="shared" ref="T131:T139" si="5">S131*H131</f>
        <v>121</v>
      </c>
      <c r="U131" s="163">
        <v>0</v>
      </c>
      <c r="V131" s="163">
        <f t="shared" ref="V131:V139" si="6">U131*H131</f>
        <v>0</v>
      </c>
      <c r="W131" s="163">
        <v>0</v>
      </c>
      <c r="X131" s="164">
        <f t="shared" ref="X131:X139" si="7">W131*H131</f>
        <v>0</v>
      </c>
      <c r="Y131" s="26"/>
      <c r="Z131" s="26"/>
      <c r="AA131" s="26"/>
      <c r="AB131" s="26"/>
      <c r="AC131" s="26"/>
      <c r="AD131" s="26"/>
      <c r="AE131" s="26"/>
      <c r="AR131" s="165" t="s">
        <v>170</v>
      </c>
      <c r="AT131" s="165" t="s">
        <v>167</v>
      </c>
      <c r="AU131" s="165" t="s">
        <v>86</v>
      </c>
      <c r="AY131" s="14" t="s">
        <v>165</v>
      </c>
      <c r="BE131" s="166">
        <f t="shared" ref="BE131:BE139" si="8">IF(O131="základná",K131,0)</f>
        <v>0</v>
      </c>
      <c r="BF131" s="166">
        <f t="shared" ref="BF131:BF139" si="9">IF(O131="znížená",K131,0)</f>
        <v>0</v>
      </c>
      <c r="BG131" s="166">
        <f t="shared" ref="BG131:BG139" si="10">IF(O131="zákl. prenesená",K131,0)</f>
        <v>0</v>
      </c>
      <c r="BH131" s="166">
        <f t="shared" ref="BH131:BH139" si="11">IF(O131="zníž. prenesená",K131,0)</f>
        <v>0</v>
      </c>
      <c r="BI131" s="166">
        <f t="shared" ref="BI131:BI139" si="12">IF(O131="nulová",K131,0)</f>
        <v>0</v>
      </c>
      <c r="BJ131" s="14" t="s">
        <v>86</v>
      </c>
      <c r="BK131" s="166">
        <f t="shared" ref="BK131:BK139" si="13">ROUND(P131*H131,2)</f>
        <v>0</v>
      </c>
      <c r="BL131" s="14" t="s">
        <v>170</v>
      </c>
      <c r="BM131" s="165" t="s">
        <v>746</v>
      </c>
    </row>
    <row r="132" spans="1:65" s="2" customFormat="1" ht="37.9" customHeight="1">
      <c r="A132" s="26"/>
      <c r="B132" s="154"/>
      <c r="C132" s="155" t="s">
        <v>170</v>
      </c>
      <c r="D132" s="155" t="s">
        <v>167</v>
      </c>
      <c r="E132" s="223" t="s">
        <v>747</v>
      </c>
      <c r="F132" s="224"/>
      <c r="G132" s="156" t="s">
        <v>748</v>
      </c>
      <c r="H132" s="157">
        <v>1</v>
      </c>
      <c r="I132" s="158">
        <v>0</v>
      </c>
      <c r="J132" s="158">
        <v>0</v>
      </c>
      <c r="K132" s="158">
        <f t="shared" si="1"/>
        <v>0</v>
      </c>
      <c r="L132" s="159"/>
      <c r="M132" s="27"/>
      <c r="N132" s="160" t="s">
        <v>1</v>
      </c>
      <c r="O132" s="161" t="s">
        <v>37</v>
      </c>
      <c r="P132" s="162">
        <f t="shared" si="2"/>
        <v>0</v>
      </c>
      <c r="Q132" s="162">
        <f t="shared" si="3"/>
        <v>0</v>
      </c>
      <c r="R132" s="162">
        <f t="shared" si="4"/>
        <v>0</v>
      </c>
      <c r="S132" s="163">
        <v>30</v>
      </c>
      <c r="T132" s="163">
        <f t="shared" si="5"/>
        <v>30</v>
      </c>
      <c r="U132" s="163">
        <v>0</v>
      </c>
      <c r="V132" s="163">
        <f t="shared" si="6"/>
        <v>0</v>
      </c>
      <c r="W132" s="163">
        <v>0</v>
      </c>
      <c r="X132" s="164">
        <f t="shared" si="7"/>
        <v>0</v>
      </c>
      <c r="Y132" s="26"/>
      <c r="Z132" s="26"/>
      <c r="AA132" s="26"/>
      <c r="AB132" s="26"/>
      <c r="AC132" s="26"/>
      <c r="AD132" s="26"/>
      <c r="AE132" s="26"/>
      <c r="AR132" s="165" t="s">
        <v>170</v>
      </c>
      <c r="AT132" s="165" t="s">
        <v>167</v>
      </c>
      <c r="AU132" s="165" t="s">
        <v>86</v>
      </c>
      <c r="AY132" s="14" t="s">
        <v>165</v>
      </c>
      <c r="BE132" s="166">
        <f t="shared" si="8"/>
        <v>0</v>
      </c>
      <c r="BF132" s="166">
        <f t="shared" si="9"/>
        <v>0</v>
      </c>
      <c r="BG132" s="166">
        <f t="shared" si="10"/>
        <v>0</v>
      </c>
      <c r="BH132" s="166">
        <f t="shared" si="11"/>
        <v>0</v>
      </c>
      <c r="BI132" s="166">
        <f t="shared" si="12"/>
        <v>0</v>
      </c>
      <c r="BJ132" s="14" t="s">
        <v>86</v>
      </c>
      <c r="BK132" s="166">
        <f t="shared" si="13"/>
        <v>0</v>
      </c>
      <c r="BL132" s="14" t="s">
        <v>170</v>
      </c>
      <c r="BM132" s="165" t="s">
        <v>749</v>
      </c>
    </row>
    <row r="133" spans="1:65" s="2" customFormat="1" ht="37.9" customHeight="1">
      <c r="A133" s="26"/>
      <c r="B133" s="154"/>
      <c r="C133" s="155" t="s">
        <v>179</v>
      </c>
      <c r="D133" s="155" t="s">
        <v>167</v>
      </c>
      <c r="E133" s="223" t="s">
        <v>750</v>
      </c>
      <c r="F133" s="224"/>
      <c r="G133" s="156" t="s">
        <v>748</v>
      </c>
      <c r="H133" s="157">
        <v>1</v>
      </c>
      <c r="I133" s="158">
        <v>0</v>
      </c>
      <c r="J133" s="158">
        <v>0</v>
      </c>
      <c r="K133" s="158">
        <f t="shared" si="1"/>
        <v>0</v>
      </c>
      <c r="L133" s="159"/>
      <c r="M133" s="27"/>
      <c r="N133" s="160" t="s">
        <v>1</v>
      </c>
      <c r="O133" s="161" t="s">
        <v>37</v>
      </c>
      <c r="P133" s="162">
        <f t="shared" si="2"/>
        <v>0</v>
      </c>
      <c r="Q133" s="162">
        <f t="shared" si="3"/>
        <v>0</v>
      </c>
      <c r="R133" s="162">
        <f t="shared" si="4"/>
        <v>0</v>
      </c>
      <c r="S133" s="163">
        <v>8</v>
      </c>
      <c r="T133" s="163">
        <f t="shared" si="5"/>
        <v>8</v>
      </c>
      <c r="U133" s="163">
        <v>0</v>
      </c>
      <c r="V133" s="163">
        <f t="shared" si="6"/>
        <v>0</v>
      </c>
      <c r="W133" s="163">
        <v>0</v>
      </c>
      <c r="X133" s="164">
        <f t="shared" si="7"/>
        <v>0</v>
      </c>
      <c r="Y133" s="26"/>
      <c r="Z133" s="26"/>
      <c r="AA133" s="26"/>
      <c r="AB133" s="26"/>
      <c r="AC133" s="26"/>
      <c r="AD133" s="26"/>
      <c r="AE133" s="26"/>
      <c r="AR133" s="165" t="s">
        <v>170</v>
      </c>
      <c r="AT133" s="165" t="s">
        <v>167</v>
      </c>
      <c r="AU133" s="165" t="s">
        <v>86</v>
      </c>
      <c r="AY133" s="14" t="s">
        <v>165</v>
      </c>
      <c r="BE133" s="166">
        <f t="shared" si="8"/>
        <v>0</v>
      </c>
      <c r="BF133" s="166">
        <f t="shared" si="9"/>
        <v>0</v>
      </c>
      <c r="BG133" s="166">
        <f t="shared" si="10"/>
        <v>0</v>
      </c>
      <c r="BH133" s="166">
        <f t="shared" si="11"/>
        <v>0</v>
      </c>
      <c r="BI133" s="166">
        <f t="shared" si="12"/>
        <v>0</v>
      </c>
      <c r="BJ133" s="14" t="s">
        <v>86</v>
      </c>
      <c r="BK133" s="166">
        <f t="shared" si="13"/>
        <v>0</v>
      </c>
      <c r="BL133" s="14" t="s">
        <v>170</v>
      </c>
      <c r="BM133" s="165" t="s">
        <v>751</v>
      </c>
    </row>
    <row r="134" spans="1:65" s="2" customFormat="1" ht="49.15" customHeight="1">
      <c r="A134" s="26"/>
      <c r="B134" s="154"/>
      <c r="C134" s="155" t="s">
        <v>183</v>
      </c>
      <c r="D134" s="155" t="s">
        <v>167</v>
      </c>
      <c r="E134" s="223" t="s">
        <v>752</v>
      </c>
      <c r="F134" s="224"/>
      <c r="G134" s="156" t="s">
        <v>181</v>
      </c>
      <c r="H134" s="157">
        <v>1</v>
      </c>
      <c r="I134" s="158">
        <v>0</v>
      </c>
      <c r="J134" s="158">
        <v>0</v>
      </c>
      <c r="K134" s="158">
        <f t="shared" si="1"/>
        <v>0</v>
      </c>
      <c r="L134" s="159"/>
      <c r="M134" s="27"/>
      <c r="N134" s="160" t="s">
        <v>1</v>
      </c>
      <c r="O134" s="161" t="s">
        <v>37</v>
      </c>
      <c r="P134" s="162">
        <f t="shared" si="2"/>
        <v>0</v>
      </c>
      <c r="Q134" s="162">
        <f t="shared" si="3"/>
        <v>0</v>
      </c>
      <c r="R134" s="162">
        <f t="shared" si="4"/>
        <v>0</v>
      </c>
      <c r="S134" s="163">
        <v>12</v>
      </c>
      <c r="T134" s="163">
        <f t="shared" si="5"/>
        <v>12</v>
      </c>
      <c r="U134" s="163">
        <v>0</v>
      </c>
      <c r="V134" s="163">
        <f t="shared" si="6"/>
        <v>0</v>
      </c>
      <c r="W134" s="163">
        <v>0</v>
      </c>
      <c r="X134" s="164">
        <f t="shared" si="7"/>
        <v>0</v>
      </c>
      <c r="Y134" s="26"/>
      <c r="Z134" s="26"/>
      <c r="AA134" s="26"/>
      <c r="AB134" s="26"/>
      <c r="AC134" s="26"/>
      <c r="AD134" s="26"/>
      <c r="AE134" s="26"/>
      <c r="AR134" s="165" t="s">
        <v>170</v>
      </c>
      <c r="AT134" s="165" t="s">
        <v>167</v>
      </c>
      <c r="AU134" s="165" t="s">
        <v>86</v>
      </c>
      <c r="AY134" s="14" t="s">
        <v>165</v>
      </c>
      <c r="BE134" s="166">
        <f t="shared" si="8"/>
        <v>0</v>
      </c>
      <c r="BF134" s="166">
        <f t="shared" si="9"/>
        <v>0</v>
      </c>
      <c r="BG134" s="166">
        <f t="shared" si="10"/>
        <v>0</v>
      </c>
      <c r="BH134" s="166">
        <f t="shared" si="11"/>
        <v>0</v>
      </c>
      <c r="BI134" s="166">
        <f t="shared" si="12"/>
        <v>0</v>
      </c>
      <c r="BJ134" s="14" t="s">
        <v>86</v>
      </c>
      <c r="BK134" s="166">
        <f t="shared" si="13"/>
        <v>0</v>
      </c>
      <c r="BL134" s="14" t="s">
        <v>170</v>
      </c>
      <c r="BM134" s="165" t="s">
        <v>753</v>
      </c>
    </row>
    <row r="135" spans="1:65" s="2" customFormat="1" ht="44.25" customHeight="1">
      <c r="A135" s="26"/>
      <c r="B135" s="154"/>
      <c r="C135" s="155" t="s">
        <v>186</v>
      </c>
      <c r="D135" s="155" t="s">
        <v>167</v>
      </c>
      <c r="E135" s="223" t="s">
        <v>754</v>
      </c>
      <c r="F135" s="224"/>
      <c r="G135" s="156" t="s">
        <v>181</v>
      </c>
      <c r="H135" s="157">
        <v>1</v>
      </c>
      <c r="I135" s="158">
        <v>0</v>
      </c>
      <c r="J135" s="158">
        <v>0</v>
      </c>
      <c r="K135" s="158">
        <f t="shared" si="1"/>
        <v>0</v>
      </c>
      <c r="L135" s="159"/>
      <c r="M135" s="27"/>
      <c r="N135" s="160" t="s">
        <v>1</v>
      </c>
      <c r="O135" s="161" t="s">
        <v>37</v>
      </c>
      <c r="P135" s="162">
        <f t="shared" si="2"/>
        <v>0</v>
      </c>
      <c r="Q135" s="162">
        <f t="shared" si="3"/>
        <v>0</v>
      </c>
      <c r="R135" s="162">
        <f t="shared" si="4"/>
        <v>0</v>
      </c>
      <c r="S135" s="163">
        <v>121</v>
      </c>
      <c r="T135" s="163">
        <f t="shared" si="5"/>
        <v>121</v>
      </c>
      <c r="U135" s="163">
        <v>0</v>
      </c>
      <c r="V135" s="163">
        <f t="shared" si="6"/>
        <v>0</v>
      </c>
      <c r="W135" s="163">
        <v>0</v>
      </c>
      <c r="X135" s="164">
        <f t="shared" si="7"/>
        <v>0</v>
      </c>
      <c r="Y135" s="26"/>
      <c r="Z135" s="26"/>
      <c r="AA135" s="26"/>
      <c r="AB135" s="26"/>
      <c r="AC135" s="26"/>
      <c r="AD135" s="26"/>
      <c r="AE135" s="26"/>
      <c r="AR135" s="165" t="s">
        <v>170</v>
      </c>
      <c r="AT135" s="165" t="s">
        <v>167</v>
      </c>
      <c r="AU135" s="165" t="s">
        <v>86</v>
      </c>
      <c r="AY135" s="14" t="s">
        <v>165</v>
      </c>
      <c r="BE135" s="166">
        <f t="shared" si="8"/>
        <v>0</v>
      </c>
      <c r="BF135" s="166">
        <f t="shared" si="9"/>
        <v>0</v>
      </c>
      <c r="BG135" s="166">
        <f t="shared" si="10"/>
        <v>0</v>
      </c>
      <c r="BH135" s="166">
        <f t="shared" si="11"/>
        <v>0</v>
      </c>
      <c r="BI135" s="166">
        <f t="shared" si="12"/>
        <v>0</v>
      </c>
      <c r="BJ135" s="14" t="s">
        <v>86</v>
      </c>
      <c r="BK135" s="166">
        <f t="shared" si="13"/>
        <v>0</v>
      </c>
      <c r="BL135" s="14" t="s">
        <v>170</v>
      </c>
      <c r="BM135" s="165" t="s">
        <v>755</v>
      </c>
    </row>
    <row r="136" spans="1:65" s="2" customFormat="1" ht="55.5" customHeight="1">
      <c r="A136" s="26"/>
      <c r="B136" s="154"/>
      <c r="C136" s="155" t="s">
        <v>189</v>
      </c>
      <c r="D136" s="155" t="s">
        <v>167</v>
      </c>
      <c r="E136" s="223" t="s">
        <v>756</v>
      </c>
      <c r="F136" s="224"/>
      <c r="G136" s="156" t="s">
        <v>757</v>
      </c>
      <c r="H136" s="157">
        <v>1</v>
      </c>
      <c r="I136" s="158">
        <v>0</v>
      </c>
      <c r="J136" s="158">
        <v>0</v>
      </c>
      <c r="K136" s="158">
        <f t="shared" si="1"/>
        <v>0</v>
      </c>
      <c r="L136" s="159"/>
      <c r="M136" s="27"/>
      <c r="N136" s="160" t="s">
        <v>1</v>
      </c>
      <c r="O136" s="161" t="s">
        <v>37</v>
      </c>
      <c r="P136" s="162">
        <f t="shared" si="2"/>
        <v>0</v>
      </c>
      <c r="Q136" s="162">
        <f t="shared" si="3"/>
        <v>0</v>
      </c>
      <c r="R136" s="162">
        <f t="shared" si="4"/>
        <v>0</v>
      </c>
      <c r="S136" s="163">
        <v>22</v>
      </c>
      <c r="T136" s="163">
        <f t="shared" si="5"/>
        <v>22</v>
      </c>
      <c r="U136" s="163">
        <v>0</v>
      </c>
      <c r="V136" s="163">
        <f t="shared" si="6"/>
        <v>0</v>
      </c>
      <c r="W136" s="163">
        <v>0</v>
      </c>
      <c r="X136" s="164">
        <f t="shared" si="7"/>
        <v>0</v>
      </c>
      <c r="Y136" s="26"/>
      <c r="Z136" s="26"/>
      <c r="AA136" s="26"/>
      <c r="AB136" s="26"/>
      <c r="AC136" s="26"/>
      <c r="AD136" s="26"/>
      <c r="AE136" s="26"/>
      <c r="AR136" s="165" t="s">
        <v>170</v>
      </c>
      <c r="AT136" s="165" t="s">
        <v>167</v>
      </c>
      <c r="AU136" s="165" t="s">
        <v>86</v>
      </c>
      <c r="AY136" s="14" t="s">
        <v>165</v>
      </c>
      <c r="BE136" s="166">
        <f t="shared" si="8"/>
        <v>0</v>
      </c>
      <c r="BF136" s="166">
        <f t="shared" si="9"/>
        <v>0</v>
      </c>
      <c r="BG136" s="166">
        <f t="shared" si="10"/>
        <v>0</v>
      </c>
      <c r="BH136" s="166">
        <f t="shared" si="11"/>
        <v>0</v>
      </c>
      <c r="BI136" s="166">
        <f t="shared" si="12"/>
        <v>0</v>
      </c>
      <c r="BJ136" s="14" t="s">
        <v>86</v>
      </c>
      <c r="BK136" s="166">
        <f t="shared" si="13"/>
        <v>0</v>
      </c>
      <c r="BL136" s="14" t="s">
        <v>170</v>
      </c>
      <c r="BM136" s="165" t="s">
        <v>758</v>
      </c>
    </row>
    <row r="137" spans="1:65" s="2" customFormat="1" ht="37.9" customHeight="1">
      <c r="A137" s="26"/>
      <c r="B137" s="154"/>
      <c r="C137" s="155" t="s">
        <v>192</v>
      </c>
      <c r="D137" s="155" t="s">
        <v>167</v>
      </c>
      <c r="E137" s="223" t="s">
        <v>759</v>
      </c>
      <c r="F137" s="224"/>
      <c r="G137" s="156" t="s">
        <v>181</v>
      </c>
      <c r="H137" s="157">
        <v>1</v>
      </c>
      <c r="I137" s="158">
        <v>0</v>
      </c>
      <c r="J137" s="158">
        <v>0</v>
      </c>
      <c r="K137" s="158">
        <f t="shared" si="1"/>
        <v>0</v>
      </c>
      <c r="L137" s="159"/>
      <c r="M137" s="27"/>
      <c r="N137" s="160" t="s">
        <v>1</v>
      </c>
      <c r="O137" s="161" t="s">
        <v>37</v>
      </c>
      <c r="P137" s="162">
        <f t="shared" si="2"/>
        <v>0</v>
      </c>
      <c r="Q137" s="162">
        <f t="shared" si="3"/>
        <v>0</v>
      </c>
      <c r="R137" s="162">
        <f t="shared" si="4"/>
        <v>0</v>
      </c>
      <c r="S137" s="163">
        <v>55</v>
      </c>
      <c r="T137" s="163">
        <f t="shared" si="5"/>
        <v>55</v>
      </c>
      <c r="U137" s="163">
        <v>0</v>
      </c>
      <c r="V137" s="163">
        <f t="shared" si="6"/>
        <v>0</v>
      </c>
      <c r="W137" s="163">
        <v>0</v>
      </c>
      <c r="X137" s="164">
        <f t="shared" si="7"/>
        <v>0</v>
      </c>
      <c r="Y137" s="26"/>
      <c r="Z137" s="26"/>
      <c r="AA137" s="26"/>
      <c r="AB137" s="26"/>
      <c r="AC137" s="26"/>
      <c r="AD137" s="26"/>
      <c r="AE137" s="26"/>
      <c r="AR137" s="165" t="s">
        <v>170</v>
      </c>
      <c r="AT137" s="165" t="s">
        <v>167</v>
      </c>
      <c r="AU137" s="165" t="s">
        <v>86</v>
      </c>
      <c r="AY137" s="14" t="s">
        <v>165</v>
      </c>
      <c r="BE137" s="166">
        <f t="shared" si="8"/>
        <v>0</v>
      </c>
      <c r="BF137" s="166">
        <f t="shared" si="9"/>
        <v>0</v>
      </c>
      <c r="BG137" s="166">
        <f t="shared" si="10"/>
        <v>0</v>
      </c>
      <c r="BH137" s="166">
        <f t="shared" si="11"/>
        <v>0</v>
      </c>
      <c r="BI137" s="166">
        <f t="shared" si="12"/>
        <v>0</v>
      </c>
      <c r="BJ137" s="14" t="s">
        <v>86</v>
      </c>
      <c r="BK137" s="166">
        <f t="shared" si="13"/>
        <v>0</v>
      </c>
      <c r="BL137" s="14" t="s">
        <v>170</v>
      </c>
      <c r="BM137" s="165" t="s">
        <v>760</v>
      </c>
    </row>
    <row r="138" spans="1:65" s="2" customFormat="1" ht="37.9" customHeight="1">
      <c r="A138" s="26"/>
      <c r="B138" s="154"/>
      <c r="C138" s="155" t="s">
        <v>195</v>
      </c>
      <c r="D138" s="155" t="s">
        <v>167</v>
      </c>
      <c r="E138" s="223" t="s">
        <v>761</v>
      </c>
      <c r="F138" s="224"/>
      <c r="G138" s="156" t="s">
        <v>748</v>
      </c>
      <c r="H138" s="157">
        <v>2</v>
      </c>
      <c r="I138" s="158">
        <v>0</v>
      </c>
      <c r="J138" s="158">
        <v>0</v>
      </c>
      <c r="K138" s="158">
        <f t="shared" si="1"/>
        <v>0</v>
      </c>
      <c r="L138" s="159"/>
      <c r="M138" s="27"/>
      <c r="N138" s="160" t="s">
        <v>1</v>
      </c>
      <c r="O138" s="161" t="s">
        <v>37</v>
      </c>
      <c r="P138" s="162">
        <f t="shared" si="2"/>
        <v>0</v>
      </c>
      <c r="Q138" s="162">
        <f t="shared" si="3"/>
        <v>0</v>
      </c>
      <c r="R138" s="162">
        <f t="shared" si="4"/>
        <v>0</v>
      </c>
      <c r="S138" s="163">
        <v>5.5</v>
      </c>
      <c r="T138" s="163">
        <f t="shared" si="5"/>
        <v>11</v>
      </c>
      <c r="U138" s="163">
        <v>0</v>
      </c>
      <c r="V138" s="163">
        <f t="shared" si="6"/>
        <v>0</v>
      </c>
      <c r="W138" s="163">
        <v>0</v>
      </c>
      <c r="X138" s="164">
        <f t="shared" si="7"/>
        <v>0</v>
      </c>
      <c r="Y138" s="26"/>
      <c r="Z138" s="26"/>
      <c r="AA138" s="26"/>
      <c r="AB138" s="26"/>
      <c r="AC138" s="26"/>
      <c r="AD138" s="26"/>
      <c r="AE138" s="26"/>
      <c r="AR138" s="165" t="s">
        <v>170</v>
      </c>
      <c r="AT138" s="165" t="s">
        <v>167</v>
      </c>
      <c r="AU138" s="165" t="s">
        <v>86</v>
      </c>
      <c r="AY138" s="14" t="s">
        <v>165</v>
      </c>
      <c r="BE138" s="166">
        <f t="shared" si="8"/>
        <v>0</v>
      </c>
      <c r="BF138" s="166">
        <f t="shared" si="9"/>
        <v>0</v>
      </c>
      <c r="BG138" s="166">
        <f t="shared" si="10"/>
        <v>0</v>
      </c>
      <c r="BH138" s="166">
        <f t="shared" si="11"/>
        <v>0</v>
      </c>
      <c r="BI138" s="166">
        <f t="shared" si="12"/>
        <v>0</v>
      </c>
      <c r="BJ138" s="14" t="s">
        <v>86</v>
      </c>
      <c r="BK138" s="166">
        <f t="shared" si="13"/>
        <v>0</v>
      </c>
      <c r="BL138" s="14" t="s">
        <v>170</v>
      </c>
      <c r="BM138" s="165" t="s">
        <v>762</v>
      </c>
    </row>
    <row r="139" spans="1:65" s="2" customFormat="1" ht="49.15" customHeight="1">
      <c r="A139" s="26"/>
      <c r="B139" s="154"/>
      <c r="C139" s="155" t="s">
        <v>198</v>
      </c>
      <c r="D139" s="155" t="s">
        <v>167</v>
      </c>
      <c r="E139" s="223" t="s">
        <v>763</v>
      </c>
      <c r="F139" s="224"/>
      <c r="G139" s="156" t="s">
        <v>748</v>
      </c>
      <c r="H139" s="157">
        <v>1</v>
      </c>
      <c r="I139" s="158">
        <v>0</v>
      </c>
      <c r="J139" s="158">
        <v>0</v>
      </c>
      <c r="K139" s="158">
        <f t="shared" si="1"/>
        <v>0</v>
      </c>
      <c r="L139" s="159"/>
      <c r="M139" s="27"/>
      <c r="N139" s="160" t="s">
        <v>1</v>
      </c>
      <c r="O139" s="161" t="s">
        <v>37</v>
      </c>
      <c r="P139" s="162">
        <f t="shared" si="2"/>
        <v>0</v>
      </c>
      <c r="Q139" s="162">
        <f t="shared" si="3"/>
        <v>0</v>
      </c>
      <c r="R139" s="162">
        <f t="shared" si="4"/>
        <v>0</v>
      </c>
      <c r="S139" s="163">
        <v>5.5</v>
      </c>
      <c r="T139" s="163">
        <f t="shared" si="5"/>
        <v>5.5</v>
      </c>
      <c r="U139" s="163">
        <v>0</v>
      </c>
      <c r="V139" s="163">
        <f t="shared" si="6"/>
        <v>0</v>
      </c>
      <c r="W139" s="163">
        <v>0</v>
      </c>
      <c r="X139" s="164">
        <f t="shared" si="7"/>
        <v>0</v>
      </c>
      <c r="Y139" s="26"/>
      <c r="Z139" s="26"/>
      <c r="AA139" s="26"/>
      <c r="AB139" s="26"/>
      <c r="AC139" s="26"/>
      <c r="AD139" s="26"/>
      <c r="AE139" s="26"/>
      <c r="AR139" s="165" t="s">
        <v>170</v>
      </c>
      <c r="AT139" s="165" t="s">
        <v>167</v>
      </c>
      <c r="AU139" s="165" t="s">
        <v>86</v>
      </c>
      <c r="AY139" s="14" t="s">
        <v>165</v>
      </c>
      <c r="BE139" s="166">
        <f t="shared" si="8"/>
        <v>0</v>
      </c>
      <c r="BF139" s="166">
        <f t="shared" si="9"/>
        <v>0</v>
      </c>
      <c r="BG139" s="166">
        <f t="shared" si="10"/>
        <v>0</v>
      </c>
      <c r="BH139" s="166">
        <f t="shared" si="11"/>
        <v>0</v>
      </c>
      <c r="BI139" s="166">
        <f t="shared" si="12"/>
        <v>0</v>
      </c>
      <c r="BJ139" s="14" t="s">
        <v>86</v>
      </c>
      <c r="BK139" s="166">
        <f t="shared" si="13"/>
        <v>0</v>
      </c>
      <c r="BL139" s="14" t="s">
        <v>170</v>
      </c>
      <c r="BM139" s="165" t="s">
        <v>764</v>
      </c>
    </row>
    <row r="140" spans="1:65" s="12" customFormat="1" ht="25.9" customHeight="1">
      <c r="B140" s="141"/>
      <c r="D140" s="142" t="s">
        <v>72</v>
      </c>
      <c r="E140" s="143" t="s">
        <v>363</v>
      </c>
      <c r="F140" s="143" t="s">
        <v>364</v>
      </c>
      <c r="K140" s="144">
        <f>BK140</f>
        <v>0</v>
      </c>
      <c r="M140" s="141"/>
      <c r="N140" s="145"/>
      <c r="O140" s="146"/>
      <c r="P140" s="146"/>
      <c r="Q140" s="147">
        <f>Q141</f>
        <v>0</v>
      </c>
      <c r="R140" s="147">
        <f>R141</f>
        <v>0</v>
      </c>
      <c r="S140" s="146"/>
      <c r="T140" s="148">
        <f>T141</f>
        <v>2.7300000000000004</v>
      </c>
      <c r="U140" s="146"/>
      <c r="V140" s="148">
        <f>V141</f>
        <v>0</v>
      </c>
      <c r="W140" s="146"/>
      <c r="X140" s="149">
        <f>X141</f>
        <v>0</v>
      </c>
      <c r="AR140" s="142" t="s">
        <v>86</v>
      </c>
      <c r="AT140" s="150" t="s">
        <v>72</v>
      </c>
      <c r="AU140" s="150" t="s">
        <v>73</v>
      </c>
      <c r="AY140" s="142" t="s">
        <v>165</v>
      </c>
      <c r="BK140" s="151">
        <f>BK141</f>
        <v>0</v>
      </c>
    </row>
    <row r="141" spans="1:65" s="12" customFormat="1" ht="22.9" customHeight="1">
      <c r="B141" s="141"/>
      <c r="D141" s="142" t="s">
        <v>72</v>
      </c>
      <c r="E141" s="152" t="s">
        <v>365</v>
      </c>
      <c r="F141" s="152" t="s">
        <v>366</v>
      </c>
      <c r="K141" s="153">
        <f>BK141</f>
        <v>0</v>
      </c>
      <c r="M141" s="141"/>
      <c r="N141" s="145"/>
      <c r="O141" s="146"/>
      <c r="P141" s="146"/>
      <c r="Q141" s="147">
        <f>SUM(Q142:Q145)</f>
        <v>0</v>
      </c>
      <c r="R141" s="147">
        <f>SUM(R142:R145)</f>
        <v>0</v>
      </c>
      <c r="S141" s="146"/>
      <c r="T141" s="148">
        <f>SUM(T142:T145)</f>
        <v>2.7300000000000004</v>
      </c>
      <c r="U141" s="146"/>
      <c r="V141" s="148">
        <f>SUM(V142:V145)</f>
        <v>0</v>
      </c>
      <c r="W141" s="146"/>
      <c r="X141" s="149">
        <f>SUM(X142:X145)</f>
        <v>0</v>
      </c>
      <c r="AR141" s="142" t="s">
        <v>86</v>
      </c>
      <c r="AT141" s="150" t="s">
        <v>72</v>
      </c>
      <c r="AU141" s="150" t="s">
        <v>80</v>
      </c>
      <c r="AY141" s="142" t="s">
        <v>165</v>
      </c>
      <c r="BK141" s="151">
        <f>SUM(BK142:BK145)</f>
        <v>0</v>
      </c>
    </row>
    <row r="142" spans="1:65" s="2" customFormat="1" ht="21.75" customHeight="1">
      <c r="A142" s="26"/>
      <c r="B142" s="154"/>
      <c r="C142" s="155" t="s">
        <v>201</v>
      </c>
      <c r="D142" s="155" t="s">
        <v>167</v>
      </c>
      <c r="E142" s="223" t="s">
        <v>765</v>
      </c>
      <c r="F142" s="224"/>
      <c r="G142" s="156" t="s">
        <v>181</v>
      </c>
      <c r="H142" s="157">
        <v>2</v>
      </c>
      <c r="I142" s="158">
        <v>0</v>
      </c>
      <c r="J142" s="158">
        <v>0</v>
      </c>
      <c r="K142" s="158">
        <f>ROUND(P142*H142,2)</f>
        <v>0</v>
      </c>
      <c r="L142" s="159"/>
      <c r="M142" s="27"/>
      <c r="N142" s="160" t="s">
        <v>1</v>
      </c>
      <c r="O142" s="161" t="s">
        <v>37</v>
      </c>
      <c r="P142" s="162">
        <f>I142+J142</f>
        <v>0</v>
      </c>
      <c r="Q142" s="162">
        <f>ROUND(I142*H142,2)</f>
        <v>0</v>
      </c>
      <c r="R142" s="162">
        <f>ROUND(J142*H142,2)</f>
        <v>0</v>
      </c>
      <c r="S142" s="163">
        <v>0.54600000000000004</v>
      </c>
      <c r="T142" s="163">
        <f>S142*H142</f>
        <v>1.0920000000000001</v>
      </c>
      <c r="U142" s="163">
        <v>0</v>
      </c>
      <c r="V142" s="163">
        <f>U142*H142</f>
        <v>0</v>
      </c>
      <c r="W142" s="163">
        <v>0</v>
      </c>
      <c r="X142" s="164">
        <f>W142*H142</f>
        <v>0</v>
      </c>
      <c r="Y142" s="26"/>
      <c r="Z142" s="26"/>
      <c r="AA142" s="26"/>
      <c r="AB142" s="26"/>
      <c r="AC142" s="26"/>
      <c r="AD142" s="26"/>
      <c r="AE142" s="26"/>
      <c r="AR142" s="165" t="s">
        <v>214</v>
      </c>
      <c r="AT142" s="165" t="s">
        <v>167</v>
      </c>
      <c r="AU142" s="165" t="s">
        <v>86</v>
      </c>
      <c r="AY142" s="14" t="s">
        <v>165</v>
      </c>
      <c r="BE142" s="166">
        <f>IF(O142="základná",K142,0)</f>
        <v>0</v>
      </c>
      <c r="BF142" s="166">
        <f>IF(O142="znížená",K142,0)</f>
        <v>0</v>
      </c>
      <c r="BG142" s="166">
        <f>IF(O142="zákl. prenesená",K142,0)</f>
        <v>0</v>
      </c>
      <c r="BH142" s="166">
        <f>IF(O142="zníž. prenesená",K142,0)</f>
        <v>0</v>
      </c>
      <c r="BI142" s="166">
        <f>IF(O142="nulová",K142,0)</f>
        <v>0</v>
      </c>
      <c r="BJ142" s="14" t="s">
        <v>86</v>
      </c>
      <c r="BK142" s="166">
        <f>ROUND(P142*H142,2)</f>
        <v>0</v>
      </c>
      <c r="BL142" s="14" t="s">
        <v>214</v>
      </c>
      <c r="BM142" s="165" t="s">
        <v>766</v>
      </c>
    </row>
    <row r="143" spans="1:65" s="2" customFormat="1" ht="16.5" customHeight="1">
      <c r="A143" s="26"/>
      <c r="B143" s="154"/>
      <c r="C143" s="155" t="s">
        <v>205</v>
      </c>
      <c r="D143" s="155" t="s">
        <v>167</v>
      </c>
      <c r="E143" s="223" t="s">
        <v>767</v>
      </c>
      <c r="F143" s="224"/>
      <c r="G143" s="156" t="s">
        <v>181</v>
      </c>
      <c r="H143" s="157">
        <v>1</v>
      </c>
      <c r="I143" s="158">
        <v>0</v>
      </c>
      <c r="J143" s="158">
        <v>0</v>
      </c>
      <c r="K143" s="158">
        <f>ROUND(P143*H143,2)</f>
        <v>0</v>
      </c>
      <c r="L143" s="159"/>
      <c r="M143" s="27"/>
      <c r="N143" s="160" t="s">
        <v>1</v>
      </c>
      <c r="O143" s="161" t="s">
        <v>37</v>
      </c>
      <c r="P143" s="162">
        <f>I143+J143</f>
        <v>0</v>
      </c>
      <c r="Q143" s="162">
        <f>ROUND(I143*H143,2)</f>
        <v>0</v>
      </c>
      <c r="R143" s="162">
        <f>ROUND(J143*H143,2)</f>
        <v>0</v>
      </c>
      <c r="S143" s="163">
        <v>0.54600000000000004</v>
      </c>
      <c r="T143" s="163">
        <f>S143*H143</f>
        <v>0.54600000000000004</v>
      </c>
      <c r="U143" s="163">
        <v>0</v>
      </c>
      <c r="V143" s="163">
        <f>U143*H143</f>
        <v>0</v>
      </c>
      <c r="W143" s="163">
        <v>0</v>
      </c>
      <c r="X143" s="164">
        <f>W143*H143</f>
        <v>0</v>
      </c>
      <c r="Y143" s="26"/>
      <c r="Z143" s="26"/>
      <c r="AA143" s="26"/>
      <c r="AB143" s="26"/>
      <c r="AC143" s="26"/>
      <c r="AD143" s="26"/>
      <c r="AE143" s="26"/>
      <c r="AR143" s="165" t="s">
        <v>214</v>
      </c>
      <c r="AT143" s="165" t="s">
        <v>167</v>
      </c>
      <c r="AU143" s="165" t="s">
        <v>86</v>
      </c>
      <c r="AY143" s="14" t="s">
        <v>165</v>
      </c>
      <c r="BE143" s="166">
        <f>IF(O143="základná",K143,0)</f>
        <v>0</v>
      </c>
      <c r="BF143" s="166">
        <f>IF(O143="znížená",K143,0)</f>
        <v>0</v>
      </c>
      <c r="BG143" s="166">
        <f>IF(O143="zákl. prenesená",K143,0)</f>
        <v>0</v>
      </c>
      <c r="BH143" s="166">
        <f>IF(O143="zníž. prenesená",K143,0)</f>
        <v>0</v>
      </c>
      <c r="BI143" s="166">
        <f>IF(O143="nulová",K143,0)</f>
        <v>0</v>
      </c>
      <c r="BJ143" s="14" t="s">
        <v>86</v>
      </c>
      <c r="BK143" s="166">
        <f>ROUND(P143*H143,2)</f>
        <v>0</v>
      </c>
      <c r="BL143" s="14" t="s">
        <v>214</v>
      </c>
      <c r="BM143" s="165" t="s">
        <v>768</v>
      </c>
    </row>
    <row r="144" spans="1:65" s="2" customFormat="1" ht="33" customHeight="1">
      <c r="A144" s="26"/>
      <c r="B144" s="154"/>
      <c r="C144" s="155" t="s">
        <v>208</v>
      </c>
      <c r="D144" s="155" t="s">
        <v>167</v>
      </c>
      <c r="E144" s="223" t="s">
        <v>769</v>
      </c>
      <c r="F144" s="224"/>
      <c r="G144" s="156" t="s">
        <v>181</v>
      </c>
      <c r="H144" s="157">
        <v>1</v>
      </c>
      <c r="I144" s="158">
        <v>0</v>
      </c>
      <c r="J144" s="158">
        <v>0</v>
      </c>
      <c r="K144" s="158">
        <f>ROUND(P144*H144,2)</f>
        <v>0</v>
      </c>
      <c r="L144" s="159"/>
      <c r="M144" s="27"/>
      <c r="N144" s="160" t="s">
        <v>1</v>
      </c>
      <c r="O144" s="161" t="s">
        <v>37</v>
      </c>
      <c r="P144" s="162">
        <f>I144+J144</f>
        <v>0</v>
      </c>
      <c r="Q144" s="162">
        <f>ROUND(I144*H144,2)</f>
        <v>0</v>
      </c>
      <c r="R144" s="162">
        <f>ROUND(J144*H144,2)</f>
        <v>0</v>
      </c>
      <c r="S144" s="163">
        <v>0.54600000000000004</v>
      </c>
      <c r="T144" s="163">
        <f>S144*H144</f>
        <v>0.54600000000000004</v>
      </c>
      <c r="U144" s="163">
        <v>0</v>
      </c>
      <c r="V144" s="163">
        <f>U144*H144</f>
        <v>0</v>
      </c>
      <c r="W144" s="163">
        <v>0</v>
      </c>
      <c r="X144" s="164">
        <f>W144*H144</f>
        <v>0</v>
      </c>
      <c r="Y144" s="26"/>
      <c r="Z144" s="26"/>
      <c r="AA144" s="26"/>
      <c r="AB144" s="26"/>
      <c r="AC144" s="26"/>
      <c r="AD144" s="26"/>
      <c r="AE144" s="26"/>
      <c r="AR144" s="165" t="s">
        <v>214</v>
      </c>
      <c r="AT144" s="165" t="s">
        <v>167</v>
      </c>
      <c r="AU144" s="165" t="s">
        <v>86</v>
      </c>
      <c r="AY144" s="14" t="s">
        <v>165</v>
      </c>
      <c r="BE144" s="166">
        <f>IF(O144="základná",K144,0)</f>
        <v>0</v>
      </c>
      <c r="BF144" s="166">
        <f>IF(O144="znížená",K144,0)</f>
        <v>0</v>
      </c>
      <c r="BG144" s="166">
        <f>IF(O144="zákl. prenesená",K144,0)</f>
        <v>0</v>
      </c>
      <c r="BH144" s="166">
        <f>IF(O144="zníž. prenesená",K144,0)</f>
        <v>0</v>
      </c>
      <c r="BI144" s="166">
        <f>IF(O144="nulová",K144,0)</f>
        <v>0</v>
      </c>
      <c r="BJ144" s="14" t="s">
        <v>86</v>
      </c>
      <c r="BK144" s="166">
        <f>ROUND(P144*H144,2)</f>
        <v>0</v>
      </c>
      <c r="BL144" s="14" t="s">
        <v>214</v>
      </c>
      <c r="BM144" s="165" t="s">
        <v>770</v>
      </c>
    </row>
    <row r="145" spans="1:65" s="2" customFormat="1" ht="44.25" customHeight="1">
      <c r="A145" s="26"/>
      <c r="B145" s="154"/>
      <c r="C145" s="155" t="s">
        <v>211</v>
      </c>
      <c r="D145" s="155" t="s">
        <v>167</v>
      </c>
      <c r="E145" s="223" t="s">
        <v>771</v>
      </c>
      <c r="F145" s="224"/>
      <c r="G145" s="156" t="s">
        <v>181</v>
      </c>
      <c r="H145" s="157">
        <v>1</v>
      </c>
      <c r="I145" s="158">
        <v>0</v>
      </c>
      <c r="J145" s="158">
        <v>0</v>
      </c>
      <c r="K145" s="158">
        <f>ROUND(P145*H145,2)</f>
        <v>0</v>
      </c>
      <c r="L145" s="159"/>
      <c r="M145" s="27"/>
      <c r="N145" s="167" t="s">
        <v>1</v>
      </c>
      <c r="O145" s="168" t="s">
        <v>37</v>
      </c>
      <c r="P145" s="169">
        <f>I145+J145</f>
        <v>0</v>
      </c>
      <c r="Q145" s="169">
        <f>ROUND(I145*H145,2)</f>
        <v>0</v>
      </c>
      <c r="R145" s="169">
        <f>ROUND(J145*H145,2)</f>
        <v>0</v>
      </c>
      <c r="S145" s="170">
        <v>0.54600000000000004</v>
      </c>
      <c r="T145" s="170">
        <f>S145*H145</f>
        <v>0.54600000000000004</v>
      </c>
      <c r="U145" s="170">
        <v>0</v>
      </c>
      <c r="V145" s="170">
        <f>U145*H145</f>
        <v>0</v>
      </c>
      <c r="W145" s="170">
        <v>0</v>
      </c>
      <c r="X145" s="171">
        <f>W145*H145</f>
        <v>0</v>
      </c>
      <c r="Y145" s="26"/>
      <c r="Z145" s="26"/>
      <c r="AA145" s="26"/>
      <c r="AB145" s="26"/>
      <c r="AC145" s="26"/>
      <c r="AD145" s="26"/>
      <c r="AE145" s="26"/>
      <c r="AR145" s="165" t="s">
        <v>214</v>
      </c>
      <c r="AT145" s="165" t="s">
        <v>167</v>
      </c>
      <c r="AU145" s="165" t="s">
        <v>86</v>
      </c>
      <c r="AY145" s="14" t="s">
        <v>165</v>
      </c>
      <c r="BE145" s="166">
        <f>IF(O145="základná",K145,0)</f>
        <v>0</v>
      </c>
      <c r="BF145" s="166">
        <f>IF(O145="znížená",K145,0)</f>
        <v>0</v>
      </c>
      <c r="BG145" s="166">
        <f>IF(O145="zákl. prenesená",K145,0)</f>
        <v>0</v>
      </c>
      <c r="BH145" s="166">
        <f>IF(O145="zníž. prenesená",K145,0)</f>
        <v>0</v>
      </c>
      <c r="BI145" s="166">
        <f>IF(O145="nulová",K145,0)</f>
        <v>0</v>
      </c>
      <c r="BJ145" s="14" t="s">
        <v>86</v>
      </c>
      <c r="BK145" s="166">
        <f>ROUND(P145*H145,2)</f>
        <v>0</v>
      </c>
      <c r="BL145" s="14" t="s">
        <v>214</v>
      </c>
      <c r="BM145" s="165" t="s">
        <v>772</v>
      </c>
    </row>
    <row r="146" spans="1:65" s="2" customFormat="1" ht="6.95" customHeight="1">
      <c r="A146" s="26"/>
      <c r="B146" s="44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27"/>
      <c r="N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</row>
  </sheetData>
  <mergeCells count="28">
    <mergeCell ref="E145:F145"/>
    <mergeCell ref="E138:F138"/>
    <mergeCell ref="E139:F139"/>
    <mergeCell ref="E142:F142"/>
    <mergeCell ref="E143:F143"/>
    <mergeCell ref="E144:F144"/>
    <mergeCell ref="E133:F133"/>
    <mergeCell ref="E134:F134"/>
    <mergeCell ref="E135:F135"/>
    <mergeCell ref="E136:F136"/>
    <mergeCell ref="E137:F137"/>
    <mergeCell ref="E124:F124"/>
    <mergeCell ref="E128:F128"/>
    <mergeCell ref="E129:F129"/>
    <mergeCell ref="E131:F131"/>
    <mergeCell ref="E132:F132"/>
    <mergeCell ref="E117:H117"/>
    <mergeCell ref="M2:Z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M128"/>
  <sheetViews>
    <sheetView showGridLines="0" workbookViewId="0">
      <selection activeCell="M2" sqref="M2:Z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8"/>
    </row>
    <row r="2" spans="1:46" s="1" customFormat="1" ht="36.950000000000003" customHeight="1">
      <c r="M2" s="210" t="s">
        <v>6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T2" s="14" t="s">
        <v>123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73</v>
      </c>
    </row>
    <row r="4" spans="1:46" s="1" customFormat="1" ht="24.95" customHeight="1">
      <c r="B4" s="17"/>
      <c r="D4" s="18" t="s">
        <v>127</v>
      </c>
      <c r="M4" s="17"/>
      <c r="N4" s="99" t="s">
        <v>10</v>
      </c>
      <c r="AT4" s="14" t="s">
        <v>3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23" t="s">
        <v>14</v>
      </c>
      <c r="M6" s="17"/>
    </row>
    <row r="7" spans="1:46" s="1" customFormat="1" ht="26.25" customHeight="1">
      <c r="B7" s="17"/>
      <c r="E7" s="225" t="str">
        <f>'Rekapitulácia stavby'!K6</f>
        <v>ROZVOJ CESTOVNÉHO RUCHU V OKOLÍ RÁKOCZIHO KAŠTIEĽA V BORŠI</v>
      </c>
      <c r="F7" s="226"/>
      <c r="G7" s="226"/>
      <c r="H7" s="226"/>
      <c r="M7" s="17"/>
    </row>
    <row r="8" spans="1:46" s="1" customFormat="1" ht="12" customHeight="1">
      <c r="B8" s="17"/>
      <c r="D8" s="23" t="s">
        <v>128</v>
      </c>
      <c r="M8" s="17"/>
    </row>
    <row r="9" spans="1:46" s="2" customFormat="1" ht="16.5" customHeight="1">
      <c r="A9" s="26"/>
      <c r="B9" s="27"/>
      <c r="C9" s="26"/>
      <c r="D9" s="26"/>
      <c r="E9" s="225" t="s">
        <v>654</v>
      </c>
      <c r="F9" s="221"/>
      <c r="G9" s="221"/>
      <c r="H9" s="221"/>
      <c r="I9" s="26"/>
      <c r="J9" s="26"/>
      <c r="K9" s="26"/>
      <c r="L9" s="26"/>
      <c r="M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130</v>
      </c>
      <c r="E10" s="26"/>
      <c r="F10" s="26"/>
      <c r="G10" s="26"/>
      <c r="H10" s="26"/>
      <c r="I10" s="26"/>
      <c r="J10" s="26"/>
      <c r="K10" s="26"/>
      <c r="L10" s="26"/>
      <c r="M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84" t="s">
        <v>773</v>
      </c>
      <c r="F11" s="221"/>
      <c r="G11" s="221"/>
      <c r="H11" s="221"/>
      <c r="I11" s="26"/>
      <c r="J11" s="26"/>
      <c r="K11" s="26"/>
      <c r="L11" s="26"/>
      <c r="M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16</v>
      </c>
      <c r="E13" s="26"/>
      <c r="F13" s="21" t="s">
        <v>1</v>
      </c>
      <c r="G13" s="26"/>
      <c r="H13" s="26"/>
      <c r="I13" s="23" t="s">
        <v>17</v>
      </c>
      <c r="J13" s="21" t="s">
        <v>1</v>
      </c>
      <c r="K13" s="26"/>
      <c r="L13" s="26"/>
      <c r="M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18</v>
      </c>
      <c r="E14" s="26"/>
      <c r="F14" s="21" t="s">
        <v>19</v>
      </c>
      <c r="G14" s="26"/>
      <c r="H14" s="26"/>
      <c r="I14" s="23" t="s">
        <v>20</v>
      </c>
      <c r="J14" s="52">
        <f>'Rekapitulácia stavby'!AN8</f>
        <v>44684</v>
      </c>
      <c r="K14" s="26"/>
      <c r="L14" s="26"/>
      <c r="M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26"/>
      <c r="M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26"/>
      <c r="M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26"/>
      <c r="M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93" t="str">
        <f>'Rekapitulácia stavby'!E14</f>
        <v xml:space="preserve"> </v>
      </c>
      <c r="F20" s="193"/>
      <c r="G20" s="193"/>
      <c r="H20" s="193"/>
      <c r="I20" s="23" t="s">
        <v>24</v>
      </c>
      <c r="J20" s="21" t="str">
        <f>'Rekapitulácia stavby'!AN14</f>
        <v/>
      </c>
      <c r="K20" s="26"/>
      <c r="L20" s="26"/>
      <c r="M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26"/>
      <c r="M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26"/>
      <c r="M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29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26"/>
      <c r="M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26"/>
      <c r="M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30</v>
      </c>
      <c r="E28" s="26"/>
      <c r="F28" s="26"/>
      <c r="G28" s="26"/>
      <c r="H28" s="26"/>
      <c r="I28" s="26"/>
      <c r="J28" s="26"/>
      <c r="K28" s="26"/>
      <c r="L28" s="26"/>
      <c r="M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100"/>
      <c r="B29" s="101"/>
      <c r="C29" s="100"/>
      <c r="D29" s="100"/>
      <c r="E29" s="196" t="s">
        <v>1</v>
      </c>
      <c r="F29" s="196"/>
      <c r="G29" s="196"/>
      <c r="H29" s="196"/>
      <c r="I29" s="100"/>
      <c r="J29" s="100"/>
      <c r="K29" s="100"/>
      <c r="L29" s="100"/>
      <c r="M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63"/>
      <c r="M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2.75">
      <c r="A32" s="26"/>
      <c r="B32" s="27"/>
      <c r="C32" s="26"/>
      <c r="D32" s="26"/>
      <c r="E32" s="23" t="s">
        <v>132</v>
      </c>
      <c r="F32" s="26"/>
      <c r="G32" s="26"/>
      <c r="H32" s="26"/>
      <c r="I32" s="26"/>
      <c r="J32" s="26"/>
      <c r="K32" s="103">
        <f>I98</f>
        <v>0</v>
      </c>
      <c r="L32" s="26"/>
      <c r="M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2.75">
      <c r="A33" s="26"/>
      <c r="B33" s="27"/>
      <c r="C33" s="26"/>
      <c r="D33" s="26"/>
      <c r="E33" s="23" t="s">
        <v>133</v>
      </c>
      <c r="F33" s="26"/>
      <c r="G33" s="26"/>
      <c r="H33" s="26"/>
      <c r="I33" s="26"/>
      <c r="J33" s="26"/>
      <c r="K33" s="103">
        <f>J98</f>
        <v>0</v>
      </c>
      <c r="L33" s="26"/>
      <c r="M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104" t="s">
        <v>31</v>
      </c>
      <c r="E34" s="26"/>
      <c r="F34" s="26"/>
      <c r="G34" s="26"/>
      <c r="H34" s="26"/>
      <c r="I34" s="26"/>
      <c r="J34" s="26"/>
      <c r="K34" s="68">
        <f>ROUND(K122, 2)</f>
        <v>0</v>
      </c>
      <c r="L34" s="26"/>
      <c r="M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3"/>
      <c r="E35" s="63"/>
      <c r="F35" s="63"/>
      <c r="G35" s="63"/>
      <c r="H35" s="63"/>
      <c r="I35" s="63"/>
      <c r="J35" s="63"/>
      <c r="K35" s="63"/>
      <c r="L35" s="63"/>
      <c r="M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33</v>
      </c>
      <c r="G36" s="26"/>
      <c r="H36" s="26"/>
      <c r="I36" s="30" t="s">
        <v>32</v>
      </c>
      <c r="J36" s="26"/>
      <c r="K36" s="30" t="s">
        <v>34</v>
      </c>
      <c r="L36" s="26"/>
      <c r="M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105" t="s">
        <v>35</v>
      </c>
      <c r="E37" s="32" t="s">
        <v>36</v>
      </c>
      <c r="F37" s="106">
        <f>ROUND((SUM(BE122:BE127)),  2)</f>
        <v>0</v>
      </c>
      <c r="G37" s="107"/>
      <c r="H37" s="107"/>
      <c r="I37" s="108">
        <v>0.2</v>
      </c>
      <c r="J37" s="107"/>
      <c r="K37" s="106">
        <f>ROUND(((SUM(BE122:BE127))*I37),  2)</f>
        <v>0</v>
      </c>
      <c r="L37" s="26"/>
      <c r="M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32" t="s">
        <v>37</v>
      </c>
      <c r="F38" s="103">
        <f>ROUND((SUM(BF122:BF127)),  2)</f>
        <v>0</v>
      </c>
      <c r="G38" s="26"/>
      <c r="H38" s="26"/>
      <c r="I38" s="109">
        <v>0.2</v>
      </c>
      <c r="J38" s="26"/>
      <c r="K38" s="103">
        <f>ROUND(((SUM(BF122:BF127))*I38),  2)</f>
        <v>0</v>
      </c>
      <c r="L38" s="26"/>
      <c r="M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38</v>
      </c>
      <c r="F39" s="103">
        <f>ROUND((SUM(BG122:BG127)),  2)</f>
        <v>0</v>
      </c>
      <c r="G39" s="26"/>
      <c r="H39" s="26"/>
      <c r="I39" s="109">
        <v>0.2</v>
      </c>
      <c r="J39" s="26"/>
      <c r="K39" s="103">
        <f>0</f>
        <v>0</v>
      </c>
      <c r="L39" s="26"/>
      <c r="M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39</v>
      </c>
      <c r="F40" s="103">
        <f>ROUND((SUM(BH122:BH127)),  2)</f>
        <v>0</v>
      </c>
      <c r="G40" s="26"/>
      <c r="H40" s="26"/>
      <c r="I40" s="109">
        <v>0.2</v>
      </c>
      <c r="J40" s="26"/>
      <c r="K40" s="103">
        <f>0</f>
        <v>0</v>
      </c>
      <c r="L40" s="26"/>
      <c r="M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32" t="s">
        <v>40</v>
      </c>
      <c r="F41" s="106">
        <f>ROUND((SUM(BI122:BI127)),  2)</f>
        <v>0</v>
      </c>
      <c r="G41" s="107"/>
      <c r="H41" s="107"/>
      <c r="I41" s="108">
        <v>0</v>
      </c>
      <c r="J41" s="107"/>
      <c r="K41" s="106">
        <f>0</f>
        <v>0</v>
      </c>
      <c r="L41" s="26"/>
      <c r="M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10"/>
      <c r="D43" s="111" t="s">
        <v>41</v>
      </c>
      <c r="E43" s="57"/>
      <c r="F43" s="57"/>
      <c r="G43" s="112" t="s">
        <v>42</v>
      </c>
      <c r="H43" s="113" t="s">
        <v>43</v>
      </c>
      <c r="I43" s="57"/>
      <c r="J43" s="57"/>
      <c r="K43" s="114">
        <f>SUM(K34:K41)</f>
        <v>0</v>
      </c>
      <c r="L43" s="115"/>
      <c r="M43" s="39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39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41"/>
      <c r="M50" s="39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26"/>
      <c r="B61" s="27"/>
      <c r="C61" s="26"/>
      <c r="D61" s="42" t="s">
        <v>46</v>
      </c>
      <c r="E61" s="29"/>
      <c r="F61" s="116" t="s">
        <v>47</v>
      </c>
      <c r="G61" s="42" t="s">
        <v>46</v>
      </c>
      <c r="H61" s="29"/>
      <c r="I61" s="29"/>
      <c r="J61" s="117" t="s">
        <v>47</v>
      </c>
      <c r="K61" s="29"/>
      <c r="L61" s="29"/>
      <c r="M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26"/>
      <c r="B65" s="27"/>
      <c r="C65" s="26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43"/>
      <c r="M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26"/>
      <c r="B76" s="27"/>
      <c r="C76" s="26"/>
      <c r="D76" s="42" t="s">
        <v>46</v>
      </c>
      <c r="E76" s="29"/>
      <c r="F76" s="116" t="s">
        <v>47</v>
      </c>
      <c r="G76" s="42" t="s">
        <v>46</v>
      </c>
      <c r="H76" s="29"/>
      <c r="I76" s="29"/>
      <c r="J76" s="117" t="s">
        <v>47</v>
      </c>
      <c r="K76" s="29"/>
      <c r="L76" s="29"/>
      <c r="M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134</v>
      </c>
      <c r="D82" s="26"/>
      <c r="E82" s="26"/>
      <c r="F82" s="26"/>
      <c r="G82" s="26"/>
      <c r="H82" s="26"/>
      <c r="I82" s="26"/>
      <c r="J82" s="26"/>
      <c r="K82" s="26"/>
      <c r="L82" s="26"/>
      <c r="M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26"/>
      <c r="M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6.25" customHeight="1">
      <c r="A85" s="26"/>
      <c r="B85" s="27"/>
      <c r="C85" s="26"/>
      <c r="D85" s="26"/>
      <c r="E85" s="225" t="str">
        <f>E7</f>
        <v>ROZVOJ CESTOVNÉHO RUCHU V OKOLÍ RÁKOCZIHO KAŠTIEĽA V BORŠI</v>
      </c>
      <c r="F85" s="226"/>
      <c r="G85" s="226"/>
      <c r="H85" s="226"/>
      <c r="I85" s="26"/>
      <c r="J85" s="26"/>
      <c r="K85" s="26"/>
      <c r="L85" s="26"/>
      <c r="M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128</v>
      </c>
      <c r="M86" s="17"/>
    </row>
    <row r="87" spans="1:31" s="2" customFormat="1" ht="16.5" customHeight="1">
      <c r="A87" s="26"/>
      <c r="B87" s="27"/>
      <c r="C87" s="26"/>
      <c r="D87" s="26"/>
      <c r="E87" s="225" t="s">
        <v>654</v>
      </c>
      <c r="F87" s="221"/>
      <c r="G87" s="221"/>
      <c r="H87" s="221"/>
      <c r="I87" s="26"/>
      <c r="J87" s="26"/>
      <c r="K87" s="26"/>
      <c r="L87" s="26"/>
      <c r="M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130</v>
      </c>
      <c r="D88" s="26"/>
      <c r="E88" s="26"/>
      <c r="F88" s="26"/>
      <c r="G88" s="26"/>
      <c r="H88" s="26"/>
      <c r="I88" s="26"/>
      <c r="J88" s="26"/>
      <c r="K88" s="26"/>
      <c r="L88" s="26"/>
      <c r="M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4" t="str">
        <f>E11</f>
        <v>V - V - ZARIADENIA, PROSTRIEDKY</v>
      </c>
      <c r="F89" s="221"/>
      <c r="G89" s="221"/>
      <c r="H89" s="221"/>
      <c r="I89" s="26"/>
      <c r="J89" s="26"/>
      <c r="K89" s="26"/>
      <c r="L89" s="26"/>
      <c r="M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18</v>
      </c>
      <c r="D91" s="26"/>
      <c r="E91" s="26"/>
      <c r="F91" s="21" t="str">
        <f>F14</f>
        <v>Borša</v>
      </c>
      <c r="G91" s="26"/>
      <c r="H91" s="26"/>
      <c r="I91" s="23" t="s">
        <v>20</v>
      </c>
      <c r="J91" s="52">
        <f>IF(J14="","",J14)</f>
        <v>44684</v>
      </c>
      <c r="K91" s="26"/>
      <c r="L91" s="26"/>
      <c r="M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21</v>
      </c>
      <c r="D93" s="26"/>
      <c r="E93" s="26"/>
      <c r="F93" s="21" t="str">
        <f>E17</f>
        <v>II. Rákoczi Ferenc, n.o.</v>
      </c>
      <c r="G93" s="26"/>
      <c r="H93" s="26"/>
      <c r="I93" s="23" t="s">
        <v>27</v>
      </c>
      <c r="J93" s="24" t="str">
        <f>E23</f>
        <v xml:space="preserve">Arch + crafts </v>
      </c>
      <c r="K93" s="26"/>
      <c r="L93" s="26"/>
      <c r="M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29</v>
      </c>
      <c r="J94" s="24" t="str">
        <f>E26</f>
        <v xml:space="preserve"> </v>
      </c>
      <c r="K94" s="26"/>
      <c r="L94" s="26"/>
      <c r="M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18" t="s">
        <v>135</v>
      </c>
      <c r="D96" s="110"/>
      <c r="E96" s="110"/>
      <c r="F96" s="110"/>
      <c r="G96" s="110"/>
      <c r="H96" s="110"/>
      <c r="I96" s="119" t="s">
        <v>136</v>
      </c>
      <c r="J96" s="119" t="s">
        <v>137</v>
      </c>
      <c r="K96" s="119" t="s">
        <v>138</v>
      </c>
      <c r="L96" s="110"/>
      <c r="M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20" t="s">
        <v>139</v>
      </c>
      <c r="D98" s="26"/>
      <c r="E98" s="26"/>
      <c r="F98" s="26"/>
      <c r="G98" s="26"/>
      <c r="H98" s="26"/>
      <c r="I98" s="68">
        <f t="shared" ref="I98:J100" si="0">Q122</f>
        <v>0</v>
      </c>
      <c r="J98" s="68">
        <f t="shared" si="0"/>
        <v>0</v>
      </c>
      <c r="K98" s="68">
        <f>K122</f>
        <v>0</v>
      </c>
      <c r="L98" s="26"/>
      <c r="M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21"/>
      <c r="D99" s="122" t="s">
        <v>141</v>
      </c>
      <c r="E99" s="123"/>
      <c r="F99" s="123"/>
      <c r="G99" s="123"/>
      <c r="H99" s="123"/>
      <c r="I99" s="124">
        <f t="shared" si="0"/>
        <v>0</v>
      </c>
      <c r="J99" s="124">
        <f t="shared" si="0"/>
        <v>0</v>
      </c>
      <c r="K99" s="124">
        <f>K123</f>
        <v>0</v>
      </c>
      <c r="M99" s="121"/>
    </row>
    <row r="100" spans="1:47" s="10" customFormat="1" ht="19.899999999999999" customHeight="1">
      <c r="B100" s="125"/>
      <c r="D100" s="126" t="s">
        <v>146</v>
      </c>
      <c r="E100" s="127"/>
      <c r="F100" s="127"/>
      <c r="G100" s="127"/>
      <c r="H100" s="127"/>
      <c r="I100" s="128">
        <f t="shared" si="0"/>
        <v>0</v>
      </c>
      <c r="J100" s="128">
        <f t="shared" si="0"/>
        <v>0</v>
      </c>
      <c r="K100" s="128">
        <f>K124</f>
        <v>0</v>
      </c>
      <c r="M100" s="125"/>
    </row>
    <row r="101" spans="1:47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39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47" s="2" customFormat="1" ht="6.95" customHeight="1">
      <c r="A102" s="26"/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47" s="2" customFormat="1" ht="6.95" customHeight="1">
      <c r="A106" s="26"/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24.95" customHeight="1">
      <c r="A107" s="26"/>
      <c r="B107" s="27"/>
      <c r="C107" s="18" t="s">
        <v>147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12" customHeight="1">
      <c r="A109" s="26"/>
      <c r="B109" s="27"/>
      <c r="C109" s="23" t="s">
        <v>14</v>
      </c>
      <c r="D109" s="26"/>
      <c r="E109" s="26"/>
      <c r="F109" s="26"/>
      <c r="G109" s="26"/>
      <c r="H109" s="26"/>
      <c r="I109" s="26"/>
      <c r="J109" s="26"/>
      <c r="K109" s="26"/>
      <c r="L109" s="26"/>
      <c r="M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26.25" customHeight="1">
      <c r="A110" s="26"/>
      <c r="B110" s="27"/>
      <c r="C110" s="26"/>
      <c r="D110" s="26"/>
      <c r="E110" s="225" t="str">
        <f>E7</f>
        <v>ROZVOJ CESTOVNÉHO RUCHU V OKOLÍ RÁKOCZIHO KAŠTIEĽA V BORŠI</v>
      </c>
      <c r="F110" s="226"/>
      <c r="G110" s="226"/>
      <c r="H110" s="226"/>
      <c r="I110" s="26"/>
      <c r="J110" s="26"/>
      <c r="K110" s="26"/>
      <c r="L110" s="26"/>
      <c r="M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1" customFormat="1" ht="12" customHeight="1">
      <c r="B111" s="17"/>
      <c r="C111" s="23" t="s">
        <v>128</v>
      </c>
      <c r="M111" s="17"/>
    </row>
    <row r="112" spans="1:47" s="2" customFormat="1" ht="16.5" customHeight="1">
      <c r="A112" s="26"/>
      <c r="B112" s="27"/>
      <c r="C112" s="26"/>
      <c r="D112" s="26"/>
      <c r="E112" s="225" t="s">
        <v>654</v>
      </c>
      <c r="F112" s="221"/>
      <c r="G112" s="221"/>
      <c r="H112" s="221"/>
      <c r="I112" s="26"/>
      <c r="J112" s="26"/>
      <c r="K112" s="26"/>
      <c r="L112" s="26"/>
      <c r="M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130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84" t="str">
        <f>E11</f>
        <v>V - V - ZARIADENIA, PROSTRIEDKY</v>
      </c>
      <c r="F114" s="221"/>
      <c r="G114" s="221"/>
      <c r="H114" s="221"/>
      <c r="I114" s="26"/>
      <c r="J114" s="26"/>
      <c r="K114" s="26"/>
      <c r="L114" s="26"/>
      <c r="M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18</v>
      </c>
      <c r="D116" s="26"/>
      <c r="E116" s="26"/>
      <c r="F116" s="21" t="str">
        <f>F14</f>
        <v>Borša</v>
      </c>
      <c r="G116" s="26"/>
      <c r="H116" s="26"/>
      <c r="I116" s="23" t="s">
        <v>20</v>
      </c>
      <c r="J116" s="52">
        <f>IF(J14="","",J14)</f>
        <v>44684</v>
      </c>
      <c r="K116" s="26"/>
      <c r="L116" s="26"/>
      <c r="M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21</v>
      </c>
      <c r="D118" s="26"/>
      <c r="E118" s="26"/>
      <c r="F118" s="21" t="str">
        <f>E17</f>
        <v>II. Rákoczi Ferenc, n.o.</v>
      </c>
      <c r="G118" s="26"/>
      <c r="H118" s="26"/>
      <c r="I118" s="23" t="s">
        <v>27</v>
      </c>
      <c r="J118" s="24" t="str">
        <f>E23</f>
        <v xml:space="preserve">Arch + crafts </v>
      </c>
      <c r="K118" s="26"/>
      <c r="L118" s="26"/>
      <c r="M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25</v>
      </c>
      <c r="D119" s="26"/>
      <c r="E119" s="26"/>
      <c r="F119" s="21" t="str">
        <f>IF(E20="","",E20)</f>
        <v xml:space="preserve"> </v>
      </c>
      <c r="G119" s="26"/>
      <c r="H119" s="26"/>
      <c r="I119" s="23" t="s">
        <v>29</v>
      </c>
      <c r="J119" s="24" t="str">
        <f>E26</f>
        <v xml:space="preserve"> </v>
      </c>
      <c r="K119" s="26"/>
      <c r="L119" s="26"/>
      <c r="M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29"/>
      <c r="B121" s="130"/>
      <c r="C121" s="131" t="s">
        <v>148</v>
      </c>
      <c r="D121" s="132" t="s">
        <v>56</v>
      </c>
      <c r="E121" s="222" t="s">
        <v>53</v>
      </c>
      <c r="F121" s="222"/>
      <c r="G121" s="132" t="s">
        <v>149</v>
      </c>
      <c r="H121" s="132" t="s">
        <v>150</v>
      </c>
      <c r="I121" s="132" t="s">
        <v>151</v>
      </c>
      <c r="J121" s="132" t="s">
        <v>152</v>
      </c>
      <c r="K121" s="133" t="s">
        <v>138</v>
      </c>
      <c r="L121" s="134" t="s">
        <v>153</v>
      </c>
      <c r="M121" s="135"/>
      <c r="N121" s="59" t="s">
        <v>1</v>
      </c>
      <c r="O121" s="60" t="s">
        <v>35</v>
      </c>
      <c r="P121" s="60" t="s">
        <v>154</v>
      </c>
      <c r="Q121" s="60" t="s">
        <v>155</v>
      </c>
      <c r="R121" s="60" t="s">
        <v>156</v>
      </c>
      <c r="S121" s="60" t="s">
        <v>157</v>
      </c>
      <c r="T121" s="60" t="s">
        <v>158</v>
      </c>
      <c r="U121" s="60" t="s">
        <v>159</v>
      </c>
      <c r="V121" s="60" t="s">
        <v>160</v>
      </c>
      <c r="W121" s="60" t="s">
        <v>161</v>
      </c>
      <c r="X121" s="61" t="s">
        <v>162</v>
      </c>
      <c r="Y121" s="129"/>
      <c r="Z121" s="129"/>
      <c r="AA121" s="129"/>
      <c r="AB121" s="129"/>
      <c r="AC121" s="129"/>
      <c r="AD121" s="129"/>
      <c r="AE121" s="129"/>
    </row>
    <row r="122" spans="1:65" s="2" customFormat="1" ht="22.9" customHeight="1">
      <c r="A122" s="26"/>
      <c r="B122" s="27"/>
      <c r="C122" s="66" t="s">
        <v>139</v>
      </c>
      <c r="D122" s="26"/>
      <c r="E122" s="26"/>
      <c r="F122" s="26"/>
      <c r="G122" s="26"/>
      <c r="H122" s="26"/>
      <c r="I122" s="26"/>
      <c r="J122" s="26"/>
      <c r="K122" s="136">
        <f>BK122</f>
        <v>0</v>
      </c>
      <c r="L122" s="26"/>
      <c r="M122" s="27"/>
      <c r="N122" s="62"/>
      <c r="O122" s="53"/>
      <c r="P122" s="63"/>
      <c r="Q122" s="137">
        <f>Q123</f>
        <v>0</v>
      </c>
      <c r="R122" s="137">
        <f>R123</f>
        <v>0</v>
      </c>
      <c r="S122" s="63"/>
      <c r="T122" s="138">
        <f>T123</f>
        <v>16.122</v>
      </c>
      <c r="U122" s="63"/>
      <c r="V122" s="138">
        <f>V123</f>
        <v>2.2958399999999997</v>
      </c>
      <c r="W122" s="63"/>
      <c r="X122" s="139">
        <f>X123</f>
        <v>0</v>
      </c>
      <c r="Y122" s="26"/>
      <c r="Z122" s="26"/>
      <c r="AA122" s="26"/>
      <c r="AB122" s="26"/>
      <c r="AC122" s="26"/>
      <c r="AD122" s="26"/>
      <c r="AE122" s="26"/>
      <c r="AT122" s="14" t="s">
        <v>72</v>
      </c>
      <c r="AU122" s="14" t="s">
        <v>140</v>
      </c>
      <c r="BK122" s="140">
        <f>BK123</f>
        <v>0</v>
      </c>
    </row>
    <row r="123" spans="1:65" s="12" customFormat="1" ht="25.9" customHeight="1">
      <c r="B123" s="141"/>
      <c r="D123" s="142" t="s">
        <v>72</v>
      </c>
      <c r="E123" s="143" t="s">
        <v>163</v>
      </c>
      <c r="F123" s="143" t="s">
        <v>164</v>
      </c>
      <c r="K123" s="144">
        <f>BK123</f>
        <v>0</v>
      </c>
      <c r="M123" s="141"/>
      <c r="N123" s="145"/>
      <c r="O123" s="146"/>
      <c r="P123" s="146"/>
      <c r="Q123" s="147">
        <f>Q124</f>
        <v>0</v>
      </c>
      <c r="R123" s="147">
        <f>R124</f>
        <v>0</v>
      </c>
      <c r="S123" s="146"/>
      <c r="T123" s="148">
        <f>T124</f>
        <v>16.122</v>
      </c>
      <c r="U123" s="146"/>
      <c r="V123" s="148">
        <f>V124</f>
        <v>2.2958399999999997</v>
      </c>
      <c r="W123" s="146"/>
      <c r="X123" s="149">
        <f>X124</f>
        <v>0</v>
      </c>
      <c r="AR123" s="142" t="s">
        <v>80</v>
      </c>
      <c r="AT123" s="150" t="s">
        <v>72</v>
      </c>
      <c r="AU123" s="150" t="s">
        <v>73</v>
      </c>
      <c r="AY123" s="142" t="s">
        <v>165</v>
      </c>
      <c r="BK123" s="151">
        <f>BK124</f>
        <v>0</v>
      </c>
    </row>
    <row r="124" spans="1:65" s="12" customFormat="1" ht="22.9" customHeight="1">
      <c r="B124" s="141"/>
      <c r="D124" s="142" t="s">
        <v>72</v>
      </c>
      <c r="E124" s="152" t="s">
        <v>192</v>
      </c>
      <c r="F124" s="152" t="s">
        <v>316</v>
      </c>
      <c r="K124" s="153">
        <f>BK124</f>
        <v>0</v>
      </c>
      <c r="M124" s="141"/>
      <c r="N124" s="145"/>
      <c r="O124" s="146"/>
      <c r="P124" s="146"/>
      <c r="Q124" s="147">
        <f>SUM(Q125:Q127)</f>
        <v>0</v>
      </c>
      <c r="R124" s="147">
        <f>SUM(R125:R127)</f>
        <v>0</v>
      </c>
      <c r="S124" s="146"/>
      <c r="T124" s="148">
        <f>SUM(T125:T127)</f>
        <v>16.122</v>
      </c>
      <c r="U124" s="146"/>
      <c r="V124" s="148">
        <f>SUM(V125:V127)</f>
        <v>2.2958399999999997</v>
      </c>
      <c r="W124" s="146"/>
      <c r="X124" s="149">
        <f>SUM(X125:X127)</f>
        <v>0</v>
      </c>
      <c r="AR124" s="142" t="s">
        <v>80</v>
      </c>
      <c r="AT124" s="150" t="s">
        <v>72</v>
      </c>
      <c r="AU124" s="150" t="s">
        <v>80</v>
      </c>
      <c r="AY124" s="142" t="s">
        <v>165</v>
      </c>
      <c r="BK124" s="151">
        <f>SUM(BK125:BK127)</f>
        <v>0</v>
      </c>
    </row>
    <row r="125" spans="1:65" s="2" customFormat="1" ht="44.25" customHeight="1">
      <c r="A125" s="26"/>
      <c r="B125" s="154"/>
      <c r="C125" s="155" t="s">
        <v>80</v>
      </c>
      <c r="D125" s="155" t="s">
        <v>167</v>
      </c>
      <c r="E125" s="223" t="s">
        <v>795</v>
      </c>
      <c r="F125" s="224"/>
      <c r="G125" s="156" t="s">
        <v>181</v>
      </c>
      <c r="H125" s="157">
        <v>4</v>
      </c>
      <c r="I125" s="158">
        <v>0</v>
      </c>
      <c r="J125" s="158">
        <v>0</v>
      </c>
      <c r="K125" s="158">
        <f>ROUND(P125*H125,2)</f>
        <v>0</v>
      </c>
      <c r="L125" s="159"/>
      <c r="M125" s="27"/>
      <c r="N125" s="160" t="s">
        <v>1</v>
      </c>
      <c r="O125" s="161" t="s">
        <v>37</v>
      </c>
      <c r="P125" s="162">
        <f>I125+J125</f>
        <v>0</v>
      </c>
      <c r="Q125" s="162">
        <f>ROUND(I125*H125,2)</f>
        <v>0</v>
      </c>
      <c r="R125" s="162">
        <f>ROUND(J125*H125,2)</f>
        <v>0</v>
      </c>
      <c r="S125" s="163">
        <v>2.6869999999999998</v>
      </c>
      <c r="T125" s="163">
        <f>S125*H125</f>
        <v>10.747999999999999</v>
      </c>
      <c r="U125" s="163">
        <v>0.38263999999999998</v>
      </c>
      <c r="V125" s="163">
        <f>U125*H125</f>
        <v>1.5305599999999999</v>
      </c>
      <c r="W125" s="163">
        <v>0</v>
      </c>
      <c r="X125" s="164">
        <f>W125*H125</f>
        <v>0</v>
      </c>
      <c r="Y125" s="26"/>
      <c r="Z125" s="26"/>
      <c r="AA125" s="26"/>
      <c r="AB125" s="26"/>
      <c r="AC125" s="26"/>
      <c r="AD125" s="26"/>
      <c r="AE125" s="26"/>
      <c r="AR125" s="165" t="s">
        <v>170</v>
      </c>
      <c r="AT125" s="165" t="s">
        <v>167</v>
      </c>
      <c r="AU125" s="165" t="s">
        <v>86</v>
      </c>
      <c r="AY125" s="14" t="s">
        <v>165</v>
      </c>
      <c r="BE125" s="166">
        <f>IF(O125="základná",K125,0)</f>
        <v>0</v>
      </c>
      <c r="BF125" s="166">
        <f>IF(O125="znížená",K125,0)</f>
        <v>0</v>
      </c>
      <c r="BG125" s="166">
        <f>IF(O125="zákl. prenesená",K125,0)</f>
        <v>0</v>
      </c>
      <c r="BH125" s="166">
        <f>IF(O125="zníž. prenesená",K125,0)</f>
        <v>0</v>
      </c>
      <c r="BI125" s="166">
        <f>IF(O125="nulová",K125,0)</f>
        <v>0</v>
      </c>
      <c r="BJ125" s="14" t="s">
        <v>86</v>
      </c>
      <c r="BK125" s="166">
        <f>ROUND(P125*H125,2)</f>
        <v>0</v>
      </c>
      <c r="BL125" s="14" t="s">
        <v>170</v>
      </c>
      <c r="BM125" s="165" t="s">
        <v>774</v>
      </c>
    </row>
    <row r="126" spans="1:65" s="2" customFormat="1" ht="44.25" customHeight="1">
      <c r="A126" s="26"/>
      <c r="B126" s="154"/>
      <c r="C126" s="155" t="s">
        <v>86</v>
      </c>
      <c r="D126" s="155" t="s">
        <v>167</v>
      </c>
      <c r="E126" s="223" t="s">
        <v>796</v>
      </c>
      <c r="F126" s="224"/>
      <c r="G126" s="156" t="s">
        <v>181</v>
      </c>
      <c r="H126" s="157">
        <v>1</v>
      </c>
      <c r="I126" s="158">
        <v>0</v>
      </c>
      <c r="J126" s="158">
        <v>0</v>
      </c>
      <c r="K126" s="158">
        <f>ROUND(P126*H126,2)</f>
        <v>0</v>
      </c>
      <c r="L126" s="159"/>
      <c r="M126" s="27"/>
      <c r="N126" s="160" t="s">
        <v>1</v>
      </c>
      <c r="O126" s="161" t="s">
        <v>37</v>
      </c>
      <c r="P126" s="162">
        <f>I126+J126</f>
        <v>0</v>
      </c>
      <c r="Q126" s="162">
        <f>ROUND(I126*H126,2)</f>
        <v>0</v>
      </c>
      <c r="R126" s="162">
        <f>ROUND(J126*H126,2)</f>
        <v>0</v>
      </c>
      <c r="S126" s="163">
        <v>2.6869999999999998</v>
      </c>
      <c r="T126" s="163">
        <f>S126*H126</f>
        <v>2.6869999999999998</v>
      </c>
      <c r="U126" s="163">
        <v>0.38263999999999998</v>
      </c>
      <c r="V126" s="163">
        <f>U126*H126</f>
        <v>0.38263999999999998</v>
      </c>
      <c r="W126" s="163">
        <v>0</v>
      </c>
      <c r="X126" s="164">
        <f>W126*H126</f>
        <v>0</v>
      </c>
      <c r="Y126" s="26"/>
      <c r="Z126" s="26"/>
      <c r="AA126" s="26"/>
      <c r="AB126" s="26"/>
      <c r="AC126" s="26"/>
      <c r="AD126" s="26"/>
      <c r="AE126" s="26"/>
      <c r="AR126" s="165" t="s">
        <v>170</v>
      </c>
      <c r="AT126" s="165" t="s">
        <v>167</v>
      </c>
      <c r="AU126" s="165" t="s">
        <v>86</v>
      </c>
      <c r="AY126" s="14" t="s">
        <v>165</v>
      </c>
      <c r="BE126" s="166">
        <f>IF(O126="základná",K126,0)</f>
        <v>0</v>
      </c>
      <c r="BF126" s="166">
        <f>IF(O126="znížená",K126,0)</f>
        <v>0</v>
      </c>
      <c r="BG126" s="166">
        <f>IF(O126="zákl. prenesená",K126,0)</f>
        <v>0</v>
      </c>
      <c r="BH126" s="166">
        <f>IF(O126="zníž. prenesená",K126,0)</f>
        <v>0</v>
      </c>
      <c r="BI126" s="166">
        <f>IF(O126="nulová",K126,0)</f>
        <v>0</v>
      </c>
      <c r="BJ126" s="14" t="s">
        <v>86</v>
      </c>
      <c r="BK126" s="166">
        <f>ROUND(P126*H126,2)</f>
        <v>0</v>
      </c>
      <c r="BL126" s="14" t="s">
        <v>170</v>
      </c>
      <c r="BM126" s="165" t="s">
        <v>775</v>
      </c>
    </row>
    <row r="127" spans="1:65" s="2" customFormat="1" ht="37.9" customHeight="1">
      <c r="A127" s="26"/>
      <c r="B127" s="154"/>
      <c r="C127" s="155" t="s">
        <v>174</v>
      </c>
      <c r="D127" s="155" t="s">
        <v>167</v>
      </c>
      <c r="E127" s="223" t="s">
        <v>788</v>
      </c>
      <c r="F127" s="224"/>
      <c r="G127" s="156" t="s">
        <v>181</v>
      </c>
      <c r="H127" s="157">
        <v>1</v>
      </c>
      <c r="I127" s="158">
        <v>0</v>
      </c>
      <c r="J127" s="158">
        <v>0</v>
      </c>
      <c r="K127" s="158">
        <f>ROUND(P127*H127,2)</f>
        <v>0</v>
      </c>
      <c r="L127" s="159"/>
      <c r="M127" s="27"/>
      <c r="N127" s="167" t="s">
        <v>1</v>
      </c>
      <c r="O127" s="168" t="s">
        <v>37</v>
      </c>
      <c r="P127" s="169">
        <f>I127+J127</f>
        <v>0</v>
      </c>
      <c r="Q127" s="169">
        <f>ROUND(I127*H127,2)</f>
        <v>0</v>
      </c>
      <c r="R127" s="169">
        <f>ROUND(J127*H127,2)</f>
        <v>0</v>
      </c>
      <c r="S127" s="170">
        <v>2.6869999999999998</v>
      </c>
      <c r="T127" s="170">
        <f>S127*H127</f>
        <v>2.6869999999999998</v>
      </c>
      <c r="U127" s="170">
        <v>0.38263999999999998</v>
      </c>
      <c r="V127" s="170">
        <f>U127*H127</f>
        <v>0.38263999999999998</v>
      </c>
      <c r="W127" s="170">
        <v>0</v>
      </c>
      <c r="X127" s="171">
        <f>W127*H127</f>
        <v>0</v>
      </c>
      <c r="Y127" s="26"/>
      <c r="Z127" s="26"/>
      <c r="AA127" s="26"/>
      <c r="AB127" s="26"/>
      <c r="AC127" s="26"/>
      <c r="AD127" s="26"/>
      <c r="AE127" s="26"/>
      <c r="AR127" s="165" t="s">
        <v>170</v>
      </c>
      <c r="AT127" s="165" t="s">
        <v>167</v>
      </c>
      <c r="AU127" s="165" t="s">
        <v>86</v>
      </c>
      <c r="AY127" s="14" t="s">
        <v>165</v>
      </c>
      <c r="BE127" s="166">
        <f>IF(O127="základná",K127,0)</f>
        <v>0</v>
      </c>
      <c r="BF127" s="166">
        <f>IF(O127="znížená",K127,0)</f>
        <v>0</v>
      </c>
      <c r="BG127" s="166">
        <f>IF(O127="zákl. prenesená",K127,0)</f>
        <v>0</v>
      </c>
      <c r="BH127" s="166">
        <f>IF(O127="zníž. prenesená",K127,0)</f>
        <v>0</v>
      </c>
      <c r="BI127" s="166">
        <f>IF(O127="nulová",K127,0)</f>
        <v>0</v>
      </c>
      <c r="BJ127" s="14" t="s">
        <v>86</v>
      </c>
      <c r="BK127" s="166">
        <f>ROUND(P127*H127,2)</f>
        <v>0</v>
      </c>
      <c r="BL127" s="14" t="s">
        <v>170</v>
      </c>
      <c r="BM127" s="165" t="s">
        <v>776</v>
      </c>
    </row>
    <row r="128" spans="1:65" s="2" customFormat="1" ht="6.95" customHeight="1">
      <c r="A128" s="26"/>
      <c r="B128" s="44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27"/>
      <c r="N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</sheetData>
  <mergeCells count="16">
    <mergeCell ref="E121:F121"/>
    <mergeCell ref="E125:F125"/>
    <mergeCell ref="E126:F126"/>
    <mergeCell ref="E127:F127"/>
    <mergeCell ref="E114:H114"/>
    <mergeCell ref="M2:Z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M131"/>
  <sheetViews>
    <sheetView showGridLines="0" workbookViewId="0">
      <selection activeCell="M2" sqref="M2:Z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8"/>
    </row>
    <row r="2" spans="1:46" s="1" customFormat="1" ht="36.950000000000003" customHeight="1">
      <c r="M2" s="210" t="s">
        <v>6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T2" s="14" t="s">
        <v>126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73</v>
      </c>
    </row>
    <row r="4" spans="1:46" s="1" customFormat="1" ht="24.95" customHeight="1">
      <c r="B4" s="17"/>
      <c r="D4" s="18" t="s">
        <v>127</v>
      </c>
      <c r="M4" s="17"/>
      <c r="N4" s="99" t="s">
        <v>10</v>
      </c>
      <c r="AT4" s="14" t="s">
        <v>3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23" t="s">
        <v>14</v>
      </c>
      <c r="M6" s="17"/>
    </row>
    <row r="7" spans="1:46" s="1" customFormat="1" ht="26.25" customHeight="1">
      <c r="B7" s="17"/>
      <c r="E7" s="225" t="str">
        <f>'Rekapitulácia stavby'!K6</f>
        <v>ROZVOJ CESTOVNÉHO RUCHU V OKOLÍ RÁKOCZIHO KAŠTIEĽA V BORŠI</v>
      </c>
      <c r="F7" s="226"/>
      <c r="G7" s="226"/>
      <c r="H7" s="226"/>
      <c r="M7" s="17"/>
    </row>
    <row r="8" spans="1:46" s="1" customFormat="1" ht="12" customHeight="1">
      <c r="B8" s="17"/>
      <c r="D8" s="23" t="s">
        <v>128</v>
      </c>
      <c r="M8" s="17"/>
    </row>
    <row r="9" spans="1:46" s="2" customFormat="1" ht="16.5" customHeight="1">
      <c r="A9" s="26"/>
      <c r="B9" s="27"/>
      <c r="C9" s="26"/>
      <c r="D9" s="26"/>
      <c r="E9" s="225" t="s">
        <v>654</v>
      </c>
      <c r="F9" s="221"/>
      <c r="G9" s="221"/>
      <c r="H9" s="221"/>
      <c r="I9" s="26"/>
      <c r="J9" s="26"/>
      <c r="K9" s="26"/>
      <c r="L9" s="26"/>
      <c r="M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130</v>
      </c>
      <c r="E10" s="26"/>
      <c r="F10" s="26"/>
      <c r="G10" s="26"/>
      <c r="H10" s="26"/>
      <c r="I10" s="26"/>
      <c r="J10" s="26"/>
      <c r="K10" s="26"/>
      <c r="L10" s="26"/>
      <c r="M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84" t="s">
        <v>777</v>
      </c>
      <c r="F11" s="221"/>
      <c r="G11" s="221"/>
      <c r="H11" s="221"/>
      <c r="I11" s="26"/>
      <c r="J11" s="26"/>
      <c r="K11" s="26"/>
      <c r="L11" s="26"/>
      <c r="M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16</v>
      </c>
      <c r="E13" s="26"/>
      <c r="F13" s="21" t="s">
        <v>1</v>
      </c>
      <c r="G13" s="26"/>
      <c r="H13" s="26"/>
      <c r="I13" s="23" t="s">
        <v>17</v>
      </c>
      <c r="J13" s="21" t="s">
        <v>1</v>
      </c>
      <c r="K13" s="26"/>
      <c r="L13" s="26"/>
      <c r="M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18</v>
      </c>
      <c r="E14" s="26"/>
      <c r="F14" s="21" t="s">
        <v>19</v>
      </c>
      <c r="G14" s="26"/>
      <c r="H14" s="26"/>
      <c r="I14" s="23" t="s">
        <v>20</v>
      </c>
      <c r="J14" s="52">
        <f>'Rekapitulácia stavby'!AN8</f>
        <v>44684</v>
      </c>
      <c r="K14" s="26"/>
      <c r="L14" s="26"/>
      <c r="M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26"/>
      <c r="M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26"/>
      <c r="M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26"/>
      <c r="M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93" t="str">
        <f>'Rekapitulácia stavby'!E14</f>
        <v xml:space="preserve"> </v>
      </c>
      <c r="F20" s="193"/>
      <c r="G20" s="193"/>
      <c r="H20" s="193"/>
      <c r="I20" s="23" t="s">
        <v>24</v>
      </c>
      <c r="J20" s="21" t="str">
        <f>'Rekapitulácia stavby'!AN14</f>
        <v/>
      </c>
      <c r="K20" s="26"/>
      <c r="L20" s="26"/>
      <c r="M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26"/>
      <c r="M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26"/>
      <c r="M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29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26"/>
      <c r="M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26"/>
      <c r="M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30</v>
      </c>
      <c r="E28" s="26"/>
      <c r="F28" s="26"/>
      <c r="G28" s="26"/>
      <c r="H28" s="26"/>
      <c r="I28" s="26"/>
      <c r="J28" s="26"/>
      <c r="K28" s="26"/>
      <c r="L28" s="26"/>
      <c r="M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100"/>
      <c r="B29" s="101"/>
      <c r="C29" s="100"/>
      <c r="D29" s="100"/>
      <c r="E29" s="196" t="s">
        <v>1</v>
      </c>
      <c r="F29" s="196"/>
      <c r="G29" s="196"/>
      <c r="H29" s="196"/>
      <c r="I29" s="100"/>
      <c r="J29" s="100"/>
      <c r="K29" s="100"/>
      <c r="L29" s="100"/>
      <c r="M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63"/>
      <c r="M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2.75">
      <c r="A32" s="26"/>
      <c r="B32" s="27"/>
      <c r="C32" s="26"/>
      <c r="D32" s="26"/>
      <c r="E32" s="23" t="s">
        <v>132</v>
      </c>
      <c r="F32" s="26"/>
      <c r="G32" s="26"/>
      <c r="H32" s="26"/>
      <c r="I32" s="26"/>
      <c r="J32" s="26"/>
      <c r="K32" s="103">
        <f>I98</f>
        <v>0</v>
      </c>
      <c r="L32" s="26"/>
      <c r="M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2.75">
      <c r="A33" s="26"/>
      <c r="B33" s="27"/>
      <c r="C33" s="26"/>
      <c r="D33" s="26"/>
      <c r="E33" s="23" t="s">
        <v>133</v>
      </c>
      <c r="F33" s="26"/>
      <c r="G33" s="26"/>
      <c r="H33" s="26"/>
      <c r="I33" s="26"/>
      <c r="J33" s="26"/>
      <c r="K33" s="103">
        <f>J98</f>
        <v>0</v>
      </c>
      <c r="L33" s="26"/>
      <c r="M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104" t="s">
        <v>31</v>
      </c>
      <c r="E34" s="26"/>
      <c r="F34" s="26"/>
      <c r="G34" s="26"/>
      <c r="H34" s="26"/>
      <c r="I34" s="26"/>
      <c r="J34" s="26"/>
      <c r="K34" s="68">
        <f>ROUND(K123, 2)</f>
        <v>0</v>
      </c>
      <c r="L34" s="26"/>
      <c r="M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3"/>
      <c r="E35" s="63"/>
      <c r="F35" s="63"/>
      <c r="G35" s="63"/>
      <c r="H35" s="63"/>
      <c r="I35" s="63"/>
      <c r="J35" s="63"/>
      <c r="K35" s="63"/>
      <c r="L35" s="63"/>
      <c r="M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33</v>
      </c>
      <c r="G36" s="26"/>
      <c r="H36" s="26"/>
      <c r="I36" s="30" t="s">
        <v>32</v>
      </c>
      <c r="J36" s="26"/>
      <c r="K36" s="30" t="s">
        <v>34</v>
      </c>
      <c r="L36" s="26"/>
      <c r="M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105" t="s">
        <v>35</v>
      </c>
      <c r="E37" s="32" t="s">
        <v>36</v>
      </c>
      <c r="F37" s="106">
        <f>ROUND((SUM(BE123:BE130)),  2)</f>
        <v>0</v>
      </c>
      <c r="G37" s="107"/>
      <c r="H37" s="107"/>
      <c r="I37" s="108">
        <v>0.2</v>
      </c>
      <c r="J37" s="107"/>
      <c r="K37" s="106">
        <f>ROUND(((SUM(BE123:BE130))*I37),  2)</f>
        <v>0</v>
      </c>
      <c r="L37" s="26"/>
      <c r="M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32" t="s">
        <v>37</v>
      </c>
      <c r="F38" s="103">
        <f>ROUND((SUM(BF123:BF130)),  2)</f>
        <v>0</v>
      </c>
      <c r="G38" s="26"/>
      <c r="H38" s="26"/>
      <c r="I38" s="109">
        <v>0.2</v>
      </c>
      <c r="J38" s="26"/>
      <c r="K38" s="103">
        <f>ROUND(((SUM(BF123:BF130))*I38),  2)</f>
        <v>0</v>
      </c>
      <c r="L38" s="26"/>
      <c r="M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38</v>
      </c>
      <c r="F39" s="103">
        <f>ROUND((SUM(BG123:BG130)),  2)</f>
        <v>0</v>
      </c>
      <c r="G39" s="26"/>
      <c r="H39" s="26"/>
      <c r="I39" s="109">
        <v>0.2</v>
      </c>
      <c r="J39" s="26"/>
      <c r="K39" s="103">
        <f>0</f>
        <v>0</v>
      </c>
      <c r="L39" s="26"/>
      <c r="M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39</v>
      </c>
      <c r="F40" s="103">
        <f>ROUND((SUM(BH123:BH130)),  2)</f>
        <v>0</v>
      </c>
      <c r="G40" s="26"/>
      <c r="H40" s="26"/>
      <c r="I40" s="109">
        <v>0.2</v>
      </c>
      <c r="J40" s="26"/>
      <c r="K40" s="103">
        <f>0</f>
        <v>0</v>
      </c>
      <c r="L40" s="26"/>
      <c r="M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32" t="s">
        <v>40</v>
      </c>
      <c r="F41" s="106">
        <f>ROUND((SUM(BI123:BI130)),  2)</f>
        <v>0</v>
      </c>
      <c r="G41" s="107"/>
      <c r="H41" s="107"/>
      <c r="I41" s="108">
        <v>0</v>
      </c>
      <c r="J41" s="107"/>
      <c r="K41" s="106">
        <f>0</f>
        <v>0</v>
      </c>
      <c r="L41" s="26"/>
      <c r="M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10"/>
      <c r="D43" s="111" t="s">
        <v>41</v>
      </c>
      <c r="E43" s="57"/>
      <c r="F43" s="57"/>
      <c r="G43" s="112" t="s">
        <v>42</v>
      </c>
      <c r="H43" s="113" t="s">
        <v>43</v>
      </c>
      <c r="I43" s="57"/>
      <c r="J43" s="57"/>
      <c r="K43" s="114">
        <f>SUM(K34:K41)</f>
        <v>0</v>
      </c>
      <c r="L43" s="115"/>
      <c r="M43" s="39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39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41"/>
      <c r="M50" s="39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26"/>
      <c r="B61" s="27"/>
      <c r="C61" s="26"/>
      <c r="D61" s="42" t="s">
        <v>46</v>
      </c>
      <c r="E61" s="29"/>
      <c r="F61" s="116" t="s">
        <v>47</v>
      </c>
      <c r="G61" s="42" t="s">
        <v>46</v>
      </c>
      <c r="H61" s="29"/>
      <c r="I61" s="29"/>
      <c r="J61" s="117" t="s">
        <v>47</v>
      </c>
      <c r="K61" s="29"/>
      <c r="L61" s="29"/>
      <c r="M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26"/>
      <c r="B65" s="27"/>
      <c r="C65" s="26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43"/>
      <c r="M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26"/>
      <c r="B76" s="27"/>
      <c r="C76" s="26"/>
      <c r="D76" s="42" t="s">
        <v>46</v>
      </c>
      <c r="E76" s="29"/>
      <c r="F76" s="116" t="s">
        <v>47</v>
      </c>
      <c r="G76" s="42" t="s">
        <v>46</v>
      </c>
      <c r="H76" s="29"/>
      <c r="I76" s="29"/>
      <c r="J76" s="117" t="s">
        <v>47</v>
      </c>
      <c r="K76" s="29"/>
      <c r="L76" s="29"/>
      <c r="M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134</v>
      </c>
      <c r="D82" s="26"/>
      <c r="E82" s="26"/>
      <c r="F82" s="26"/>
      <c r="G82" s="26"/>
      <c r="H82" s="26"/>
      <c r="I82" s="26"/>
      <c r="J82" s="26"/>
      <c r="K82" s="26"/>
      <c r="L82" s="26"/>
      <c r="M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26"/>
      <c r="M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6.25" customHeight="1">
      <c r="A85" s="26"/>
      <c r="B85" s="27"/>
      <c r="C85" s="26"/>
      <c r="D85" s="26"/>
      <c r="E85" s="225" t="str">
        <f>E7</f>
        <v>ROZVOJ CESTOVNÉHO RUCHU V OKOLÍ RÁKOCZIHO KAŠTIEĽA V BORŠI</v>
      </c>
      <c r="F85" s="226"/>
      <c r="G85" s="226"/>
      <c r="H85" s="226"/>
      <c r="I85" s="26"/>
      <c r="J85" s="26"/>
      <c r="K85" s="26"/>
      <c r="L85" s="26"/>
      <c r="M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128</v>
      </c>
      <c r="M86" s="17"/>
    </row>
    <row r="87" spans="1:31" s="2" customFormat="1" ht="16.5" customHeight="1">
      <c r="A87" s="26"/>
      <c r="B87" s="27"/>
      <c r="C87" s="26"/>
      <c r="D87" s="26"/>
      <c r="E87" s="225" t="s">
        <v>654</v>
      </c>
      <c r="F87" s="221"/>
      <c r="G87" s="221"/>
      <c r="H87" s="221"/>
      <c r="I87" s="26"/>
      <c r="J87" s="26"/>
      <c r="K87" s="26"/>
      <c r="L87" s="26"/>
      <c r="M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130</v>
      </c>
      <c r="D88" s="26"/>
      <c r="E88" s="26"/>
      <c r="F88" s="26"/>
      <c r="G88" s="26"/>
      <c r="H88" s="26"/>
      <c r="I88" s="26"/>
      <c r="J88" s="26"/>
      <c r="K88" s="26"/>
      <c r="L88" s="26"/>
      <c r="M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4" t="str">
        <f>E11</f>
        <v>VI - VI - VÝSADBOVÉ A DOKONČOVACIE PRÁCE</v>
      </c>
      <c r="F89" s="221"/>
      <c r="G89" s="221"/>
      <c r="H89" s="221"/>
      <c r="I89" s="26"/>
      <c r="J89" s="26"/>
      <c r="K89" s="26"/>
      <c r="L89" s="26"/>
      <c r="M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18</v>
      </c>
      <c r="D91" s="26"/>
      <c r="E91" s="26"/>
      <c r="F91" s="21" t="str">
        <f>F14</f>
        <v>Borša</v>
      </c>
      <c r="G91" s="26"/>
      <c r="H91" s="26"/>
      <c r="I91" s="23" t="s">
        <v>20</v>
      </c>
      <c r="J91" s="52">
        <f>IF(J14="","",J14)</f>
        <v>44684</v>
      </c>
      <c r="K91" s="26"/>
      <c r="L91" s="26"/>
      <c r="M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21</v>
      </c>
      <c r="D93" s="26"/>
      <c r="E93" s="26"/>
      <c r="F93" s="21" t="str">
        <f>E17</f>
        <v>II. Rákoczi Ferenc, n.o.</v>
      </c>
      <c r="G93" s="26"/>
      <c r="H93" s="26"/>
      <c r="I93" s="23" t="s">
        <v>27</v>
      </c>
      <c r="J93" s="24" t="str">
        <f>E23</f>
        <v xml:space="preserve">Arch + crafts </v>
      </c>
      <c r="K93" s="26"/>
      <c r="L93" s="26"/>
      <c r="M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29</v>
      </c>
      <c r="J94" s="24" t="str">
        <f>E26</f>
        <v xml:space="preserve"> </v>
      </c>
      <c r="K94" s="26"/>
      <c r="L94" s="26"/>
      <c r="M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18" t="s">
        <v>135</v>
      </c>
      <c r="D96" s="110"/>
      <c r="E96" s="110"/>
      <c r="F96" s="110"/>
      <c r="G96" s="110"/>
      <c r="H96" s="110"/>
      <c r="I96" s="119" t="s">
        <v>136</v>
      </c>
      <c r="J96" s="119" t="s">
        <v>137</v>
      </c>
      <c r="K96" s="119" t="s">
        <v>138</v>
      </c>
      <c r="L96" s="110"/>
      <c r="M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20" t="s">
        <v>139</v>
      </c>
      <c r="D98" s="26"/>
      <c r="E98" s="26"/>
      <c r="F98" s="26"/>
      <c r="G98" s="26"/>
      <c r="H98" s="26"/>
      <c r="I98" s="68">
        <f t="shared" ref="I98:J100" si="0">Q123</f>
        <v>0</v>
      </c>
      <c r="J98" s="68">
        <f t="shared" si="0"/>
        <v>0</v>
      </c>
      <c r="K98" s="68">
        <f>K123</f>
        <v>0</v>
      </c>
      <c r="L98" s="26"/>
      <c r="M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21"/>
      <c r="D99" s="122" t="s">
        <v>141</v>
      </c>
      <c r="E99" s="123"/>
      <c r="F99" s="123"/>
      <c r="G99" s="123"/>
      <c r="H99" s="123"/>
      <c r="I99" s="124">
        <f t="shared" si="0"/>
        <v>0</v>
      </c>
      <c r="J99" s="124">
        <f t="shared" si="0"/>
        <v>0</v>
      </c>
      <c r="K99" s="124">
        <f>K124</f>
        <v>0</v>
      </c>
      <c r="M99" s="121"/>
    </row>
    <row r="100" spans="1:47" s="10" customFormat="1" ht="19.899999999999999" customHeight="1">
      <c r="B100" s="125"/>
      <c r="D100" s="126" t="s">
        <v>142</v>
      </c>
      <c r="E100" s="127"/>
      <c r="F100" s="127"/>
      <c r="G100" s="127"/>
      <c r="H100" s="127"/>
      <c r="I100" s="128">
        <f t="shared" si="0"/>
        <v>0</v>
      </c>
      <c r="J100" s="128">
        <f t="shared" si="0"/>
        <v>0</v>
      </c>
      <c r="K100" s="128">
        <f>K125</f>
        <v>0</v>
      </c>
      <c r="M100" s="125"/>
    </row>
    <row r="101" spans="1:47" s="10" customFormat="1" ht="19.899999999999999" customHeight="1">
      <c r="B101" s="125"/>
      <c r="D101" s="126" t="s">
        <v>143</v>
      </c>
      <c r="E101" s="127"/>
      <c r="F101" s="127"/>
      <c r="G101" s="127"/>
      <c r="H101" s="127"/>
      <c r="I101" s="128">
        <f>Q129</f>
        <v>0</v>
      </c>
      <c r="J101" s="128">
        <f>R129</f>
        <v>0</v>
      </c>
      <c r="K101" s="128">
        <f>K129</f>
        <v>0</v>
      </c>
      <c r="M101" s="125"/>
    </row>
    <row r="102" spans="1:47" s="2" customFormat="1" ht="21.75" customHeight="1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47" s="2" customFormat="1" ht="6.95" customHeight="1">
      <c r="A103" s="26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47" s="2" customFormat="1" ht="6.95" customHeight="1">
      <c r="A107" s="26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24.95" customHeight="1">
      <c r="A108" s="26"/>
      <c r="B108" s="27"/>
      <c r="C108" s="18" t="s">
        <v>147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6.95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12" customHeight="1">
      <c r="A110" s="26"/>
      <c r="B110" s="27"/>
      <c r="C110" s="23" t="s">
        <v>14</v>
      </c>
      <c r="D110" s="26"/>
      <c r="E110" s="26"/>
      <c r="F110" s="26"/>
      <c r="G110" s="26"/>
      <c r="H110" s="26"/>
      <c r="I110" s="26"/>
      <c r="J110" s="26"/>
      <c r="K110" s="26"/>
      <c r="L110" s="26"/>
      <c r="M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26.25" customHeight="1">
      <c r="A111" s="26"/>
      <c r="B111" s="27"/>
      <c r="C111" s="26"/>
      <c r="D111" s="26"/>
      <c r="E111" s="225" t="str">
        <f>E7</f>
        <v>ROZVOJ CESTOVNÉHO RUCHU V OKOLÍ RÁKOCZIHO KAŠTIEĽA V BORŠI</v>
      </c>
      <c r="F111" s="226"/>
      <c r="G111" s="226"/>
      <c r="H111" s="226"/>
      <c r="I111" s="26"/>
      <c r="J111" s="26"/>
      <c r="K111" s="26"/>
      <c r="L111" s="26"/>
      <c r="M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1" customFormat="1" ht="12" customHeight="1">
      <c r="B112" s="17"/>
      <c r="C112" s="23" t="s">
        <v>128</v>
      </c>
      <c r="M112" s="17"/>
    </row>
    <row r="113" spans="1:65" s="2" customFormat="1" ht="16.5" customHeight="1">
      <c r="A113" s="26"/>
      <c r="B113" s="27"/>
      <c r="C113" s="26"/>
      <c r="D113" s="26"/>
      <c r="E113" s="225" t="s">
        <v>654</v>
      </c>
      <c r="F113" s="221"/>
      <c r="G113" s="221"/>
      <c r="H113" s="221"/>
      <c r="I113" s="26"/>
      <c r="J113" s="26"/>
      <c r="K113" s="26"/>
      <c r="L113" s="26"/>
      <c r="M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130</v>
      </c>
      <c r="D114" s="26"/>
      <c r="E114" s="26"/>
      <c r="F114" s="26"/>
      <c r="G114" s="26"/>
      <c r="H114" s="26"/>
      <c r="I114" s="26"/>
      <c r="J114" s="26"/>
      <c r="K114" s="26"/>
      <c r="L114" s="26"/>
      <c r="M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84" t="str">
        <f>E11</f>
        <v>VI - VI - VÝSADBOVÉ A DOKONČOVACIE PRÁCE</v>
      </c>
      <c r="F115" s="221"/>
      <c r="G115" s="221"/>
      <c r="H115" s="221"/>
      <c r="I115" s="26"/>
      <c r="J115" s="26"/>
      <c r="K115" s="26"/>
      <c r="L115" s="26"/>
      <c r="M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18</v>
      </c>
      <c r="D117" s="26"/>
      <c r="E117" s="26"/>
      <c r="F117" s="21" t="str">
        <f>F14</f>
        <v>Borša</v>
      </c>
      <c r="G117" s="26"/>
      <c r="H117" s="26"/>
      <c r="I117" s="23" t="s">
        <v>20</v>
      </c>
      <c r="J117" s="52">
        <f>IF(J14="","",J14)</f>
        <v>44684</v>
      </c>
      <c r="K117" s="26"/>
      <c r="L117" s="26"/>
      <c r="M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21</v>
      </c>
      <c r="D119" s="26"/>
      <c r="E119" s="26"/>
      <c r="F119" s="21" t="str">
        <f>E17</f>
        <v>II. Rákoczi Ferenc, n.o.</v>
      </c>
      <c r="G119" s="26"/>
      <c r="H119" s="26"/>
      <c r="I119" s="23" t="s">
        <v>27</v>
      </c>
      <c r="J119" s="24" t="str">
        <f>E23</f>
        <v xml:space="preserve">Arch + crafts </v>
      </c>
      <c r="K119" s="26"/>
      <c r="L119" s="26"/>
      <c r="M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>
      <c r="A120" s="26"/>
      <c r="B120" s="27"/>
      <c r="C120" s="23" t="s">
        <v>25</v>
      </c>
      <c r="D120" s="26"/>
      <c r="E120" s="26"/>
      <c r="F120" s="21" t="str">
        <f>IF(E20="","",E20)</f>
        <v xml:space="preserve"> </v>
      </c>
      <c r="G120" s="26"/>
      <c r="H120" s="26"/>
      <c r="I120" s="23" t="s">
        <v>29</v>
      </c>
      <c r="J120" s="24" t="str">
        <f>E26</f>
        <v xml:space="preserve"> </v>
      </c>
      <c r="K120" s="26"/>
      <c r="L120" s="26"/>
      <c r="M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29"/>
      <c r="B122" s="130"/>
      <c r="C122" s="131" t="s">
        <v>148</v>
      </c>
      <c r="D122" s="132" t="s">
        <v>56</v>
      </c>
      <c r="E122" s="222" t="s">
        <v>53</v>
      </c>
      <c r="F122" s="222"/>
      <c r="G122" s="132" t="s">
        <v>149</v>
      </c>
      <c r="H122" s="132" t="s">
        <v>150</v>
      </c>
      <c r="I122" s="132" t="s">
        <v>151</v>
      </c>
      <c r="J122" s="132" t="s">
        <v>152</v>
      </c>
      <c r="K122" s="133" t="s">
        <v>138</v>
      </c>
      <c r="L122" s="134" t="s">
        <v>153</v>
      </c>
      <c r="M122" s="135"/>
      <c r="N122" s="59" t="s">
        <v>1</v>
      </c>
      <c r="O122" s="60" t="s">
        <v>35</v>
      </c>
      <c r="P122" s="60" t="s">
        <v>154</v>
      </c>
      <c r="Q122" s="60" t="s">
        <v>155</v>
      </c>
      <c r="R122" s="60" t="s">
        <v>156</v>
      </c>
      <c r="S122" s="60" t="s">
        <v>157</v>
      </c>
      <c r="T122" s="60" t="s">
        <v>158</v>
      </c>
      <c r="U122" s="60" t="s">
        <v>159</v>
      </c>
      <c r="V122" s="60" t="s">
        <v>160</v>
      </c>
      <c r="W122" s="60" t="s">
        <v>161</v>
      </c>
      <c r="X122" s="61" t="s">
        <v>162</v>
      </c>
      <c r="Y122" s="129"/>
      <c r="Z122" s="129"/>
      <c r="AA122" s="129"/>
      <c r="AB122" s="129"/>
      <c r="AC122" s="129"/>
      <c r="AD122" s="129"/>
      <c r="AE122" s="129"/>
    </row>
    <row r="123" spans="1:65" s="2" customFormat="1" ht="22.9" customHeight="1">
      <c r="A123" s="26"/>
      <c r="B123" s="27"/>
      <c r="C123" s="66" t="s">
        <v>139</v>
      </c>
      <c r="D123" s="26"/>
      <c r="E123" s="26"/>
      <c r="F123" s="26"/>
      <c r="G123" s="26"/>
      <c r="H123" s="26"/>
      <c r="I123" s="26"/>
      <c r="J123" s="26"/>
      <c r="K123" s="136">
        <f>BK123</f>
        <v>0</v>
      </c>
      <c r="L123" s="26"/>
      <c r="M123" s="27"/>
      <c r="N123" s="62"/>
      <c r="O123" s="53"/>
      <c r="P123" s="63"/>
      <c r="Q123" s="137">
        <f>Q124</f>
        <v>0</v>
      </c>
      <c r="R123" s="137">
        <f>R124</f>
        <v>0</v>
      </c>
      <c r="S123" s="63"/>
      <c r="T123" s="138">
        <f>T124</f>
        <v>161.184</v>
      </c>
      <c r="U123" s="63"/>
      <c r="V123" s="138">
        <f>V124</f>
        <v>0</v>
      </c>
      <c r="W123" s="63"/>
      <c r="X123" s="139">
        <f>X124</f>
        <v>0</v>
      </c>
      <c r="Y123" s="26"/>
      <c r="Z123" s="26"/>
      <c r="AA123" s="26"/>
      <c r="AB123" s="26"/>
      <c r="AC123" s="26"/>
      <c r="AD123" s="26"/>
      <c r="AE123" s="26"/>
      <c r="AT123" s="14" t="s">
        <v>72</v>
      </c>
      <c r="AU123" s="14" t="s">
        <v>140</v>
      </c>
      <c r="BK123" s="140">
        <f>BK124</f>
        <v>0</v>
      </c>
    </row>
    <row r="124" spans="1:65" s="12" customFormat="1" ht="25.9" customHeight="1">
      <c r="B124" s="141"/>
      <c r="D124" s="142" t="s">
        <v>72</v>
      </c>
      <c r="E124" s="143" t="s">
        <v>163</v>
      </c>
      <c r="F124" s="143" t="s">
        <v>164</v>
      </c>
      <c r="K124" s="144">
        <f>BK124</f>
        <v>0</v>
      </c>
      <c r="M124" s="141"/>
      <c r="N124" s="145"/>
      <c r="O124" s="146"/>
      <c r="P124" s="146"/>
      <c r="Q124" s="147">
        <f>Q125+Q129</f>
        <v>0</v>
      </c>
      <c r="R124" s="147">
        <f>R125+R129</f>
        <v>0</v>
      </c>
      <c r="S124" s="146"/>
      <c r="T124" s="148">
        <f>T125+T129</f>
        <v>161.184</v>
      </c>
      <c r="U124" s="146"/>
      <c r="V124" s="148">
        <f>V125+V129</f>
        <v>0</v>
      </c>
      <c r="W124" s="146"/>
      <c r="X124" s="149">
        <f>X125+X129</f>
        <v>0</v>
      </c>
      <c r="AR124" s="142" t="s">
        <v>80</v>
      </c>
      <c r="AT124" s="150" t="s">
        <v>72</v>
      </c>
      <c r="AU124" s="150" t="s">
        <v>73</v>
      </c>
      <c r="AY124" s="142" t="s">
        <v>165</v>
      </c>
      <c r="BK124" s="151">
        <f>BK125+BK129</f>
        <v>0</v>
      </c>
    </row>
    <row r="125" spans="1:65" s="12" customFormat="1" ht="22.9" customHeight="1">
      <c r="B125" s="141"/>
      <c r="D125" s="142" t="s">
        <v>72</v>
      </c>
      <c r="E125" s="152" t="s">
        <v>80</v>
      </c>
      <c r="F125" s="152" t="s">
        <v>166</v>
      </c>
      <c r="K125" s="153">
        <f>BK125</f>
        <v>0</v>
      </c>
      <c r="M125" s="141"/>
      <c r="N125" s="145"/>
      <c r="O125" s="146"/>
      <c r="P125" s="146"/>
      <c r="Q125" s="147">
        <f>SUM(Q126:Q128)</f>
        <v>0</v>
      </c>
      <c r="R125" s="147">
        <f>SUM(R126:R128)</f>
        <v>0</v>
      </c>
      <c r="S125" s="146"/>
      <c r="T125" s="148">
        <f>SUM(T126:T128)</f>
        <v>160.16399999999999</v>
      </c>
      <c r="U125" s="146"/>
      <c r="V125" s="148">
        <f>SUM(V126:V128)</f>
        <v>0</v>
      </c>
      <c r="W125" s="146"/>
      <c r="X125" s="149">
        <f>SUM(X126:X128)</f>
        <v>0</v>
      </c>
      <c r="AR125" s="142" t="s">
        <v>80</v>
      </c>
      <c r="AT125" s="150" t="s">
        <v>72</v>
      </c>
      <c r="AU125" s="150" t="s">
        <v>80</v>
      </c>
      <c r="AY125" s="142" t="s">
        <v>165</v>
      </c>
      <c r="BK125" s="151">
        <f>SUM(BK126:BK128)</f>
        <v>0</v>
      </c>
    </row>
    <row r="126" spans="1:65" s="2" customFormat="1" ht="37.9" customHeight="1">
      <c r="A126" s="26"/>
      <c r="B126" s="154"/>
      <c r="C126" s="155" t="s">
        <v>80</v>
      </c>
      <c r="D126" s="155" t="s">
        <v>167</v>
      </c>
      <c r="E126" s="223" t="s">
        <v>778</v>
      </c>
      <c r="F126" s="224"/>
      <c r="G126" s="156" t="s">
        <v>169</v>
      </c>
      <c r="H126" s="157">
        <v>400</v>
      </c>
      <c r="I126" s="158">
        <v>0</v>
      </c>
      <c r="J126" s="158">
        <v>0</v>
      </c>
      <c r="K126" s="158">
        <f>ROUND(P126*H126,2)</f>
        <v>0</v>
      </c>
      <c r="L126" s="159"/>
      <c r="M126" s="27"/>
      <c r="N126" s="160" t="s">
        <v>1</v>
      </c>
      <c r="O126" s="161" t="s">
        <v>37</v>
      </c>
      <c r="P126" s="162">
        <f>I126+J126</f>
        <v>0</v>
      </c>
      <c r="Q126" s="162">
        <f>ROUND(I126*H126,2)</f>
        <v>0</v>
      </c>
      <c r="R126" s="162">
        <f>ROUND(J126*H126,2)</f>
        <v>0</v>
      </c>
      <c r="S126" s="163">
        <v>2.8000000000000001E-2</v>
      </c>
      <c r="T126" s="163">
        <f>S126*H126</f>
        <v>11.200000000000001</v>
      </c>
      <c r="U126" s="163">
        <v>0</v>
      </c>
      <c r="V126" s="163">
        <f>U126*H126</f>
        <v>0</v>
      </c>
      <c r="W126" s="163">
        <v>0</v>
      </c>
      <c r="X126" s="164">
        <f>W126*H126</f>
        <v>0</v>
      </c>
      <c r="Y126" s="26"/>
      <c r="Z126" s="26"/>
      <c r="AA126" s="26"/>
      <c r="AB126" s="26"/>
      <c r="AC126" s="26"/>
      <c r="AD126" s="26"/>
      <c r="AE126" s="26"/>
      <c r="AR126" s="165" t="s">
        <v>170</v>
      </c>
      <c r="AT126" s="165" t="s">
        <v>167</v>
      </c>
      <c r="AU126" s="165" t="s">
        <v>86</v>
      </c>
      <c r="AY126" s="14" t="s">
        <v>165</v>
      </c>
      <c r="BE126" s="166">
        <f>IF(O126="základná",K126,0)</f>
        <v>0</v>
      </c>
      <c r="BF126" s="166">
        <f>IF(O126="znížená",K126,0)</f>
        <v>0</v>
      </c>
      <c r="BG126" s="166">
        <f>IF(O126="zákl. prenesená",K126,0)</f>
        <v>0</v>
      </c>
      <c r="BH126" s="166">
        <f>IF(O126="zníž. prenesená",K126,0)</f>
        <v>0</v>
      </c>
      <c r="BI126" s="166">
        <f>IF(O126="nulová",K126,0)</f>
        <v>0</v>
      </c>
      <c r="BJ126" s="14" t="s">
        <v>86</v>
      </c>
      <c r="BK126" s="166">
        <f>ROUND(P126*H126,2)</f>
        <v>0</v>
      </c>
      <c r="BL126" s="14" t="s">
        <v>170</v>
      </c>
      <c r="BM126" s="165" t="s">
        <v>779</v>
      </c>
    </row>
    <row r="127" spans="1:65" s="2" customFormat="1" ht="37.9" customHeight="1">
      <c r="A127" s="26"/>
      <c r="B127" s="154"/>
      <c r="C127" s="155" t="s">
        <v>86</v>
      </c>
      <c r="D127" s="155" t="s">
        <v>167</v>
      </c>
      <c r="E127" s="223" t="s">
        <v>780</v>
      </c>
      <c r="F127" s="224"/>
      <c r="G127" s="156" t="s">
        <v>169</v>
      </c>
      <c r="H127" s="157">
        <v>400</v>
      </c>
      <c r="I127" s="158">
        <v>0</v>
      </c>
      <c r="J127" s="158">
        <v>0</v>
      </c>
      <c r="K127" s="158">
        <f>ROUND(P127*H127,2)</f>
        <v>0</v>
      </c>
      <c r="L127" s="159"/>
      <c r="M127" s="27"/>
      <c r="N127" s="160" t="s">
        <v>1</v>
      </c>
      <c r="O127" s="161" t="s">
        <v>37</v>
      </c>
      <c r="P127" s="162">
        <f>I127+J127</f>
        <v>0</v>
      </c>
      <c r="Q127" s="162">
        <f>ROUND(I127*H127,2)</f>
        <v>0</v>
      </c>
      <c r="R127" s="162">
        <f>ROUND(J127*H127,2)</f>
        <v>0</v>
      </c>
      <c r="S127" s="163">
        <v>0.152</v>
      </c>
      <c r="T127" s="163">
        <f>S127*H127</f>
        <v>60.8</v>
      </c>
      <c r="U127" s="163">
        <v>0</v>
      </c>
      <c r="V127" s="163">
        <f>U127*H127</f>
        <v>0</v>
      </c>
      <c r="W127" s="163">
        <v>0</v>
      </c>
      <c r="X127" s="164">
        <f>W127*H127</f>
        <v>0</v>
      </c>
      <c r="Y127" s="26"/>
      <c r="Z127" s="26"/>
      <c r="AA127" s="26"/>
      <c r="AB127" s="26"/>
      <c r="AC127" s="26"/>
      <c r="AD127" s="26"/>
      <c r="AE127" s="26"/>
      <c r="AR127" s="165" t="s">
        <v>170</v>
      </c>
      <c r="AT127" s="165" t="s">
        <v>167</v>
      </c>
      <c r="AU127" s="165" t="s">
        <v>86</v>
      </c>
      <c r="AY127" s="14" t="s">
        <v>165</v>
      </c>
      <c r="BE127" s="166">
        <f>IF(O127="základná",K127,0)</f>
        <v>0</v>
      </c>
      <c r="BF127" s="166">
        <f>IF(O127="znížená",K127,0)</f>
        <v>0</v>
      </c>
      <c r="BG127" s="166">
        <f>IF(O127="zákl. prenesená",K127,0)</f>
        <v>0</v>
      </c>
      <c r="BH127" s="166">
        <f>IF(O127="zníž. prenesená",K127,0)</f>
        <v>0</v>
      </c>
      <c r="BI127" s="166">
        <f>IF(O127="nulová",K127,0)</f>
        <v>0</v>
      </c>
      <c r="BJ127" s="14" t="s">
        <v>86</v>
      </c>
      <c r="BK127" s="166">
        <f>ROUND(P127*H127,2)</f>
        <v>0</v>
      </c>
      <c r="BL127" s="14" t="s">
        <v>170</v>
      </c>
      <c r="BM127" s="165" t="s">
        <v>781</v>
      </c>
    </row>
    <row r="128" spans="1:65" s="2" customFormat="1" ht="44.25" customHeight="1">
      <c r="A128" s="26"/>
      <c r="B128" s="154"/>
      <c r="C128" s="155" t="s">
        <v>174</v>
      </c>
      <c r="D128" s="155" t="s">
        <v>167</v>
      </c>
      <c r="E128" s="223" t="s">
        <v>782</v>
      </c>
      <c r="F128" s="224"/>
      <c r="G128" s="156" t="s">
        <v>181</v>
      </c>
      <c r="H128" s="157">
        <v>186</v>
      </c>
      <c r="I128" s="158">
        <v>0</v>
      </c>
      <c r="J128" s="158">
        <v>0</v>
      </c>
      <c r="K128" s="158">
        <f>ROUND(P128*H128,2)</f>
        <v>0</v>
      </c>
      <c r="L128" s="159"/>
      <c r="M128" s="27"/>
      <c r="N128" s="160" t="s">
        <v>1</v>
      </c>
      <c r="O128" s="161" t="s">
        <v>37</v>
      </c>
      <c r="P128" s="162">
        <f>I128+J128</f>
        <v>0</v>
      </c>
      <c r="Q128" s="162">
        <f>ROUND(I128*H128,2)</f>
        <v>0</v>
      </c>
      <c r="R128" s="162">
        <f>ROUND(J128*H128,2)</f>
        <v>0</v>
      </c>
      <c r="S128" s="163">
        <v>0.47399999999999998</v>
      </c>
      <c r="T128" s="163">
        <f>S128*H128</f>
        <v>88.164000000000001</v>
      </c>
      <c r="U128" s="163">
        <v>0</v>
      </c>
      <c r="V128" s="163">
        <f>U128*H128</f>
        <v>0</v>
      </c>
      <c r="W128" s="163">
        <v>0</v>
      </c>
      <c r="X128" s="164">
        <f>W128*H128</f>
        <v>0</v>
      </c>
      <c r="Y128" s="26"/>
      <c r="Z128" s="26"/>
      <c r="AA128" s="26"/>
      <c r="AB128" s="26"/>
      <c r="AC128" s="26"/>
      <c r="AD128" s="26"/>
      <c r="AE128" s="26"/>
      <c r="AR128" s="165" t="s">
        <v>170</v>
      </c>
      <c r="AT128" s="165" t="s">
        <v>167</v>
      </c>
      <c r="AU128" s="165" t="s">
        <v>86</v>
      </c>
      <c r="AY128" s="14" t="s">
        <v>165</v>
      </c>
      <c r="BE128" s="166">
        <f>IF(O128="základná",K128,0)</f>
        <v>0</v>
      </c>
      <c r="BF128" s="166">
        <f>IF(O128="znížená",K128,0)</f>
        <v>0</v>
      </c>
      <c r="BG128" s="166">
        <f>IF(O128="zákl. prenesená",K128,0)</f>
        <v>0</v>
      </c>
      <c r="BH128" s="166">
        <f>IF(O128="zníž. prenesená",K128,0)</f>
        <v>0</v>
      </c>
      <c r="BI128" s="166">
        <f>IF(O128="nulová",K128,0)</f>
        <v>0</v>
      </c>
      <c r="BJ128" s="14" t="s">
        <v>86</v>
      </c>
      <c r="BK128" s="166">
        <f>ROUND(P128*H128,2)</f>
        <v>0</v>
      </c>
      <c r="BL128" s="14" t="s">
        <v>170</v>
      </c>
      <c r="BM128" s="165" t="s">
        <v>783</v>
      </c>
    </row>
    <row r="129" spans="1:65" s="12" customFormat="1" ht="22.9" customHeight="1">
      <c r="B129" s="141"/>
      <c r="D129" s="142" t="s">
        <v>72</v>
      </c>
      <c r="E129" s="152" t="s">
        <v>86</v>
      </c>
      <c r="F129" s="152" t="s">
        <v>270</v>
      </c>
      <c r="K129" s="153">
        <f>BK129</f>
        <v>0</v>
      </c>
      <c r="M129" s="141"/>
      <c r="N129" s="145"/>
      <c r="O129" s="146"/>
      <c r="P129" s="146"/>
      <c r="Q129" s="147">
        <f>Q130</f>
        <v>0</v>
      </c>
      <c r="R129" s="147">
        <f>R130</f>
        <v>0</v>
      </c>
      <c r="S129" s="146"/>
      <c r="T129" s="148">
        <f>T130</f>
        <v>1.02</v>
      </c>
      <c r="U129" s="146"/>
      <c r="V129" s="148">
        <f>V130</f>
        <v>0</v>
      </c>
      <c r="W129" s="146"/>
      <c r="X129" s="149">
        <f>X130</f>
        <v>0</v>
      </c>
      <c r="AR129" s="142" t="s">
        <v>80</v>
      </c>
      <c r="AT129" s="150" t="s">
        <v>72</v>
      </c>
      <c r="AU129" s="150" t="s">
        <v>80</v>
      </c>
      <c r="AY129" s="142" t="s">
        <v>165</v>
      </c>
      <c r="BK129" s="151">
        <f>BK130</f>
        <v>0</v>
      </c>
    </row>
    <row r="130" spans="1:65" s="2" customFormat="1" ht="24.2" customHeight="1">
      <c r="A130" s="26"/>
      <c r="B130" s="154"/>
      <c r="C130" s="155" t="s">
        <v>170</v>
      </c>
      <c r="D130" s="155" t="s">
        <v>167</v>
      </c>
      <c r="E130" s="223" t="s">
        <v>784</v>
      </c>
      <c r="F130" s="224"/>
      <c r="G130" s="156" t="s">
        <v>757</v>
      </c>
      <c r="H130" s="157">
        <v>1</v>
      </c>
      <c r="I130" s="158">
        <v>0</v>
      </c>
      <c r="J130" s="158">
        <v>0</v>
      </c>
      <c r="K130" s="158">
        <f>ROUND(P130*H130,2)</f>
        <v>0</v>
      </c>
      <c r="L130" s="159"/>
      <c r="M130" s="27"/>
      <c r="N130" s="167" t="s">
        <v>1</v>
      </c>
      <c r="O130" s="168" t="s">
        <v>37</v>
      </c>
      <c r="P130" s="169">
        <f>I130+J130</f>
        <v>0</v>
      </c>
      <c r="Q130" s="169">
        <f>ROUND(I130*H130,2)</f>
        <v>0</v>
      </c>
      <c r="R130" s="169">
        <f>ROUND(J130*H130,2)</f>
        <v>0</v>
      </c>
      <c r="S130" s="170">
        <v>1.02</v>
      </c>
      <c r="T130" s="170">
        <f>S130*H130</f>
        <v>1.02</v>
      </c>
      <c r="U130" s="170">
        <v>0</v>
      </c>
      <c r="V130" s="170">
        <f>U130*H130</f>
        <v>0</v>
      </c>
      <c r="W130" s="170">
        <v>0</v>
      </c>
      <c r="X130" s="171">
        <f>W130*H130</f>
        <v>0</v>
      </c>
      <c r="Y130" s="26"/>
      <c r="Z130" s="26"/>
      <c r="AA130" s="26"/>
      <c r="AB130" s="26"/>
      <c r="AC130" s="26"/>
      <c r="AD130" s="26"/>
      <c r="AE130" s="26"/>
      <c r="AR130" s="165" t="s">
        <v>170</v>
      </c>
      <c r="AT130" s="165" t="s">
        <v>167</v>
      </c>
      <c r="AU130" s="165" t="s">
        <v>86</v>
      </c>
      <c r="AY130" s="14" t="s">
        <v>165</v>
      </c>
      <c r="BE130" s="166">
        <f>IF(O130="základná",K130,0)</f>
        <v>0</v>
      </c>
      <c r="BF130" s="166">
        <f>IF(O130="znížená",K130,0)</f>
        <v>0</v>
      </c>
      <c r="BG130" s="166">
        <f>IF(O130="zákl. prenesená",K130,0)</f>
        <v>0</v>
      </c>
      <c r="BH130" s="166">
        <f>IF(O130="zníž. prenesená",K130,0)</f>
        <v>0</v>
      </c>
      <c r="BI130" s="166">
        <f>IF(O130="nulová",K130,0)</f>
        <v>0</v>
      </c>
      <c r="BJ130" s="14" t="s">
        <v>86</v>
      </c>
      <c r="BK130" s="166">
        <f>ROUND(P130*H130,2)</f>
        <v>0</v>
      </c>
      <c r="BL130" s="14" t="s">
        <v>170</v>
      </c>
      <c r="BM130" s="165" t="s">
        <v>785</v>
      </c>
    </row>
    <row r="131" spans="1:65" s="2" customFormat="1" ht="6.95" customHeight="1">
      <c r="A131" s="26"/>
      <c r="B131" s="44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27"/>
      <c r="N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</sheetData>
  <mergeCells count="17">
    <mergeCell ref="E122:F122"/>
    <mergeCell ref="E126:F126"/>
    <mergeCell ref="E127:F127"/>
    <mergeCell ref="E128:F128"/>
    <mergeCell ref="E130:F130"/>
    <mergeCell ref="E115:H115"/>
    <mergeCell ref="M2:Z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92"/>
  <sheetViews>
    <sheetView showGridLines="0" workbookViewId="0">
      <selection activeCell="M2" sqref="M2:Z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8"/>
    </row>
    <row r="2" spans="1:46" s="1" customFormat="1" ht="36.950000000000003" customHeight="1">
      <c r="M2" s="210" t="s">
        <v>6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T2" s="14" t="s">
        <v>87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73</v>
      </c>
    </row>
    <row r="4" spans="1:46" s="1" customFormat="1" ht="24.95" customHeight="1">
      <c r="B4" s="17"/>
      <c r="D4" s="18" t="s">
        <v>127</v>
      </c>
      <c r="M4" s="17"/>
      <c r="N4" s="99" t="s">
        <v>10</v>
      </c>
      <c r="AT4" s="14" t="s">
        <v>3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23" t="s">
        <v>14</v>
      </c>
      <c r="M6" s="17"/>
    </row>
    <row r="7" spans="1:46" s="1" customFormat="1" ht="26.25" customHeight="1">
      <c r="B7" s="17"/>
      <c r="E7" s="225" t="str">
        <f>'Rekapitulácia stavby'!K6</f>
        <v>ROZVOJ CESTOVNÉHO RUCHU V OKOLÍ RÁKOCZIHO KAŠTIEĽA V BORŠI</v>
      </c>
      <c r="F7" s="226"/>
      <c r="G7" s="226"/>
      <c r="H7" s="226"/>
      <c r="M7" s="17"/>
    </row>
    <row r="8" spans="1:46" s="1" customFormat="1" ht="12" customHeight="1">
      <c r="B8" s="17"/>
      <c r="D8" s="23" t="s">
        <v>128</v>
      </c>
      <c r="M8" s="17"/>
    </row>
    <row r="9" spans="1:46" s="2" customFormat="1" ht="16.5" customHeight="1">
      <c r="A9" s="26"/>
      <c r="B9" s="27"/>
      <c r="C9" s="26"/>
      <c r="D9" s="26"/>
      <c r="E9" s="225" t="s">
        <v>129</v>
      </c>
      <c r="F9" s="221"/>
      <c r="G9" s="221"/>
      <c r="H9" s="221"/>
      <c r="I9" s="26"/>
      <c r="J9" s="26"/>
      <c r="K9" s="26"/>
      <c r="L9" s="26"/>
      <c r="M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130</v>
      </c>
      <c r="E10" s="26"/>
      <c r="F10" s="26"/>
      <c r="G10" s="26"/>
      <c r="H10" s="26"/>
      <c r="I10" s="26"/>
      <c r="J10" s="26"/>
      <c r="K10" s="26"/>
      <c r="L10" s="26"/>
      <c r="M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84" t="s">
        <v>131</v>
      </c>
      <c r="F11" s="221"/>
      <c r="G11" s="221"/>
      <c r="H11" s="221"/>
      <c r="I11" s="26"/>
      <c r="J11" s="26"/>
      <c r="K11" s="26"/>
      <c r="L11" s="26"/>
      <c r="M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16</v>
      </c>
      <c r="E13" s="26"/>
      <c r="F13" s="21" t="s">
        <v>1</v>
      </c>
      <c r="G13" s="26"/>
      <c r="H13" s="26"/>
      <c r="I13" s="23" t="s">
        <v>17</v>
      </c>
      <c r="J13" s="21" t="s">
        <v>1</v>
      </c>
      <c r="K13" s="26"/>
      <c r="L13" s="26"/>
      <c r="M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18</v>
      </c>
      <c r="E14" s="26"/>
      <c r="F14" s="21" t="s">
        <v>19</v>
      </c>
      <c r="G14" s="26"/>
      <c r="H14" s="26"/>
      <c r="I14" s="23" t="s">
        <v>20</v>
      </c>
      <c r="J14" s="52">
        <f>'Rekapitulácia stavby'!AN8</f>
        <v>44684</v>
      </c>
      <c r="K14" s="26"/>
      <c r="L14" s="26"/>
      <c r="M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26"/>
      <c r="M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26"/>
      <c r="M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26"/>
      <c r="M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93" t="str">
        <f>'Rekapitulácia stavby'!E14</f>
        <v xml:space="preserve"> </v>
      </c>
      <c r="F20" s="193"/>
      <c r="G20" s="193"/>
      <c r="H20" s="193"/>
      <c r="I20" s="23" t="s">
        <v>24</v>
      </c>
      <c r="J20" s="21" t="str">
        <f>'Rekapitulácia stavby'!AN14</f>
        <v/>
      </c>
      <c r="K20" s="26"/>
      <c r="L20" s="26"/>
      <c r="M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26"/>
      <c r="M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26"/>
      <c r="M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29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26"/>
      <c r="M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26"/>
      <c r="M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30</v>
      </c>
      <c r="E28" s="26"/>
      <c r="F28" s="26"/>
      <c r="G28" s="26"/>
      <c r="H28" s="26"/>
      <c r="I28" s="26"/>
      <c r="J28" s="26"/>
      <c r="K28" s="26"/>
      <c r="L28" s="26"/>
      <c r="M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100"/>
      <c r="B29" s="101"/>
      <c r="C29" s="100"/>
      <c r="D29" s="100"/>
      <c r="E29" s="196" t="s">
        <v>1</v>
      </c>
      <c r="F29" s="196"/>
      <c r="G29" s="196"/>
      <c r="H29" s="196"/>
      <c r="I29" s="100"/>
      <c r="J29" s="100"/>
      <c r="K29" s="100"/>
      <c r="L29" s="100"/>
      <c r="M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63"/>
      <c r="M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2.75">
      <c r="A32" s="26"/>
      <c r="B32" s="27"/>
      <c r="C32" s="26"/>
      <c r="D32" s="26"/>
      <c r="E32" s="23" t="s">
        <v>132</v>
      </c>
      <c r="F32" s="26"/>
      <c r="G32" s="26"/>
      <c r="H32" s="26"/>
      <c r="I32" s="26"/>
      <c r="J32" s="26"/>
      <c r="K32" s="103">
        <f>I98</f>
        <v>0</v>
      </c>
      <c r="L32" s="26"/>
      <c r="M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2.75">
      <c r="A33" s="26"/>
      <c r="B33" s="27"/>
      <c r="C33" s="26"/>
      <c r="D33" s="26"/>
      <c r="E33" s="23" t="s">
        <v>133</v>
      </c>
      <c r="F33" s="26"/>
      <c r="G33" s="26"/>
      <c r="H33" s="26"/>
      <c r="I33" s="26"/>
      <c r="J33" s="26"/>
      <c r="K33" s="103">
        <f>J98</f>
        <v>0</v>
      </c>
      <c r="L33" s="26"/>
      <c r="M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104" t="s">
        <v>31</v>
      </c>
      <c r="E34" s="26"/>
      <c r="F34" s="26"/>
      <c r="G34" s="26"/>
      <c r="H34" s="26"/>
      <c r="I34" s="26"/>
      <c r="J34" s="26"/>
      <c r="K34" s="68">
        <f>ROUND(K126, 2)</f>
        <v>0</v>
      </c>
      <c r="L34" s="26"/>
      <c r="M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3"/>
      <c r="E35" s="63"/>
      <c r="F35" s="63"/>
      <c r="G35" s="63"/>
      <c r="H35" s="63"/>
      <c r="I35" s="63"/>
      <c r="J35" s="63"/>
      <c r="K35" s="63"/>
      <c r="L35" s="63"/>
      <c r="M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33</v>
      </c>
      <c r="G36" s="26"/>
      <c r="H36" s="26"/>
      <c r="I36" s="30" t="s">
        <v>32</v>
      </c>
      <c r="J36" s="26"/>
      <c r="K36" s="30" t="s">
        <v>34</v>
      </c>
      <c r="L36" s="26"/>
      <c r="M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105" t="s">
        <v>35</v>
      </c>
      <c r="E37" s="32" t="s">
        <v>36</v>
      </c>
      <c r="F37" s="106">
        <f>ROUND((SUM(BE126:BE191)),  2)</f>
        <v>0</v>
      </c>
      <c r="G37" s="107"/>
      <c r="H37" s="107"/>
      <c r="I37" s="108">
        <v>0.2</v>
      </c>
      <c r="J37" s="107"/>
      <c r="K37" s="106">
        <f>ROUND(((SUM(BE126:BE191))*I37),  2)</f>
        <v>0</v>
      </c>
      <c r="L37" s="26"/>
      <c r="M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32" t="s">
        <v>37</v>
      </c>
      <c r="F38" s="103">
        <f>ROUND((SUM(BF126:BF191)),  2)</f>
        <v>0</v>
      </c>
      <c r="G38" s="26"/>
      <c r="H38" s="26"/>
      <c r="I38" s="109">
        <v>0.2</v>
      </c>
      <c r="J38" s="26"/>
      <c r="K38" s="103">
        <f>ROUND(((SUM(BF126:BF191))*I38),  2)</f>
        <v>0</v>
      </c>
      <c r="L38" s="26"/>
      <c r="M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38</v>
      </c>
      <c r="F39" s="103">
        <f>ROUND((SUM(BG126:BG191)),  2)</f>
        <v>0</v>
      </c>
      <c r="G39" s="26"/>
      <c r="H39" s="26"/>
      <c r="I39" s="109">
        <v>0.2</v>
      </c>
      <c r="J39" s="26"/>
      <c r="K39" s="103">
        <f>0</f>
        <v>0</v>
      </c>
      <c r="L39" s="26"/>
      <c r="M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39</v>
      </c>
      <c r="F40" s="103">
        <f>ROUND((SUM(BH126:BH191)),  2)</f>
        <v>0</v>
      </c>
      <c r="G40" s="26"/>
      <c r="H40" s="26"/>
      <c r="I40" s="109">
        <v>0.2</v>
      </c>
      <c r="J40" s="26"/>
      <c r="K40" s="103">
        <f>0</f>
        <v>0</v>
      </c>
      <c r="L40" s="26"/>
      <c r="M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32" t="s">
        <v>40</v>
      </c>
      <c r="F41" s="106">
        <f>ROUND((SUM(BI126:BI191)),  2)</f>
        <v>0</v>
      </c>
      <c r="G41" s="107"/>
      <c r="H41" s="107"/>
      <c r="I41" s="108">
        <v>0</v>
      </c>
      <c r="J41" s="107"/>
      <c r="K41" s="106">
        <f>0</f>
        <v>0</v>
      </c>
      <c r="L41" s="26"/>
      <c r="M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10"/>
      <c r="D43" s="111" t="s">
        <v>41</v>
      </c>
      <c r="E43" s="57"/>
      <c r="F43" s="57"/>
      <c r="G43" s="112" t="s">
        <v>42</v>
      </c>
      <c r="H43" s="113" t="s">
        <v>43</v>
      </c>
      <c r="I43" s="57"/>
      <c r="J43" s="57"/>
      <c r="K43" s="114">
        <f>SUM(K34:K41)</f>
        <v>0</v>
      </c>
      <c r="L43" s="115"/>
      <c r="M43" s="39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39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41"/>
      <c r="M50" s="39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26"/>
      <c r="B61" s="27"/>
      <c r="C61" s="26"/>
      <c r="D61" s="42" t="s">
        <v>46</v>
      </c>
      <c r="E61" s="29"/>
      <c r="F61" s="116" t="s">
        <v>47</v>
      </c>
      <c r="G61" s="42" t="s">
        <v>46</v>
      </c>
      <c r="H61" s="29"/>
      <c r="I61" s="29"/>
      <c r="J61" s="117" t="s">
        <v>47</v>
      </c>
      <c r="K61" s="29"/>
      <c r="L61" s="29"/>
      <c r="M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26"/>
      <c r="B65" s="27"/>
      <c r="C65" s="26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43"/>
      <c r="M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26"/>
      <c r="B76" s="27"/>
      <c r="C76" s="26"/>
      <c r="D76" s="42" t="s">
        <v>46</v>
      </c>
      <c r="E76" s="29"/>
      <c r="F76" s="116" t="s">
        <v>47</v>
      </c>
      <c r="G76" s="42" t="s">
        <v>46</v>
      </c>
      <c r="H76" s="29"/>
      <c r="I76" s="29"/>
      <c r="J76" s="117" t="s">
        <v>47</v>
      </c>
      <c r="K76" s="29"/>
      <c r="L76" s="29"/>
      <c r="M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134</v>
      </c>
      <c r="D82" s="26"/>
      <c r="E82" s="26"/>
      <c r="F82" s="26"/>
      <c r="G82" s="26"/>
      <c r="H82" s="26"/>
      <c r="I82" s="26"/>
      <c r="J82" s="26"/>
      <c r="K82" s="26"/>
      <c r="L82" s="26"/>
      <c r="M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26"/>
      <c r="M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6.25" customHeight="1">
      <c r="A85" s="26"/>
      <c r="B85" s="27"/>
      <c r="C85" s="26"/>
      <c r="D85" s="26"/>
      <c r="E85" s="225" t="str">
        <f>E7</f>
        <v>ROZVOJ CESTOVNÉHO RUCHU V OKOLÍ RÁKOCZIHO KAŠTIEĽA V BORŠI</v>
      </c>
      <c r="F85" s="226"/>
      <c r="G85" s="226"/>
      <c r="H85" s="226"/>
      <c r="I85" s="26"/>
      <c r="J85" s="26"/>
      <c r="K85" s="26"/>
      <c r="L85" s="26"/>
      <c r="M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128</v>
      </c>
      <c r="M86" s="17"/>
    </row>
    <row r="87" spans="1:31" s="2" customFormat="1" ht="16.5" customHeight="1">
      <c r="A87" s="26"/>
      <c r="B87" s="27"/>
      <c r="C87" s="26"/>
      <c r="D87" s="26"/>
      <c r="E87" s="225" t="s">
        <v>129</v>
      </c>
      <c r="F87" s="221"/>
      <c r="G87" s="221"/>
      <c r="H87" s="221"/>
      <c r="I87" s="26"/>
      <c r="J87" s="26"/>
      <c r="K87" s="26"/>
      <c r="L87" s="26"/>
      <c r="M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130</v>
      </c>
      <c r="D88" s="26"/>
      <c r="E88" s="26"/>
      <c r="F88" s="26"/>
      <c r="G88" s="26"/>
      <c r="H88" s="26"/>
      <c r="I88" s="26"/>
      <c r="J88" s="26"/>
      <c r="K88" s="26"/>
      <c r="L88" s="26"/>
      <c r="M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4" t="str">
        <f>E11</f>
        <v>01.1 - S 01.1 - Práce krajinnej architektúry</v>
      </c>
      <c r="F89" s="221"/>
      <c r="G89" s="221"/>
      <c r="H89" s="221"/>
      <c r="I89" s="26"/>
      <c r="J89" s="26"/>
      <c r="K89" s="26"/>
      <c r="L89" s="26"/>
      <c r="M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18</v>
      </c>
      <c r="D91" s="26"/>
      <c r="E91" s="26"/>
      <c r="F91" s="21" t="str">
        <f>F14</f>
        <v>Borša</v>
      </c>
      <c r="G91" s="26"/>
      <c r="H91" s="26"/>
      <c r="I91" s="23" t="s">
        <v>20</v>
      </c>
      <c r="J91" s="52">
        <f>IF(J14="","",J14)</f>
        <v>44684</v>
      </c>
      <c r="K91" s="26"/>
      <c r="L91" s="26"/>
      <c r="M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21</v>
      </c>
      <c r="D93" s="26"/>
      <c r="E93" s="26"/>
      <c r="F93" s="21" t="str">
        <f>E17</f>
        <v>II. Rákoczi Ferenc, n.o.</v>
      </c>
      <c r="G93" s="26"/>
      <c r="H93" s="26"/>
      <c r="I93" s="23" t="s">
        <v>27</v>
      </c>
      <c r="J93" s="24" t="str">
        <f>E23</f>
        <v xml:space="preserve">Arch + crafts </v>
      </c>
      <c r="K93" s="26"/>
      <c r="L93" s="26"/>
      <c r="M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29</v>
      </c>
      <c r="J94" s="24" t="str">
        <f>E26</f>
        <v xml:space="preserve"> </v>
      </c>
      <c r="K94" s="26"/>
      <c r="L94" s="26"/>
      <c r="M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18" t="s">
        <v>135</v>
      </c>
      <c r="D96" s="110"/>
      <c r="E96" s="110"/>
      <c r="F96" s="110"/>
      <c r="G96" s="110"/>
      <c r="H96" s="110"/>
      <c r="I96" s="119" t="s">
        <v>136</v>
      </c>
      <c r="J96" s="119" t="s">
        <v>137</v>
      </c>
      <c r="K96" s="119" t="s">
        <v>138</v>
      </c>
      <c r="L96" s="110"/>
      <c r="M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20" t="s">
        <v>139</v>
      </c>
      <c r="D98" s="26"/>
      <c r="E98" s="26"/>
      <c r="F98" s="26"/>
      <c r="G98" s="26"/>
      <c r="H98" s="26"/>
      <c r="I98" s="68">
        <f t="shared" ref="I98:J100" si="0">Q126</f>
        <v>0</v>
      </c>
      <c r="J98" s="68">
        <f t="shared" si="0"/>
        <v>0</v>
      </c>
      <c r="K98" s="68">
        <f>K126</f>
        <v>0</v>
      </c>
      <c r="L98" s="26"/>
      <c r="M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21"/>
      <c r="D99" s="122" t="s">
        <v>141</v>
      </c>
      <c r="E99" s="123"/>
      <c r="F99" s="123"/>
      <c r="G99" s="123"/>
      <c r="H99" s="123"/>
      <c r="I99" s="124">
        <f t="shared" si="0"/>
        <v>0</v>
      </c>
      <c r="J99" s="124">
        <f t="shared" si="0"/>
        <v>0</v>
      </c>
      <c r="K99" s="124">
        <f>K127</f>
        <v>0</v>
      </c>
      <c r="M99" s="121"/>
    </row>
    <row r="100" spans="1:47" s="10" customFormat="1" ht="19.899999999999999" customHeight="1">
      <c r="B100" s="125"/>
      <c r="D100" s="126" t="s">
        <v>142</v>
      </c>
      <c r="E100" s="127"/>
      <c r="F100" s="127"/>
      <c r="G100" s="127"/>
      <c r="H100" s="127"/>
      <c r="I100" s="128">
        <f t="shared" si="0"/>
        <v>0</v>
      </c>
      <c r="J100" s="128">
        <f t="shared" si="0"/>
        <v>0</v>
      </c>
      <c r="K100" s="128">
        <f>K128</f>
        <v>0</v>
      </c>
      <c r="M100" s="125"/>
    </row>
    <row r="101" spans="1:47" s="10" customFormat="1" ht="19.899999999999999" customHeight="1">
      <c r="B101" s="125"/>
      <c r="D101" s="126" t="s">
        <v>143</v>
      </c>
      <c r="E101" s="127"/>
      <c r="F101" s="127"/>
      <c r="G101" s="127"/>
      <c r="H101" s="127"/>
      <c r="I101" s="128">
        <f>Q163</f>
        <v>0</v>
      </c>
      <c r="J101" s="128">
        <f>R163</f>
        <v>0</v>
      </c>
      <c r="K101" s="128">
        <f>K163</f>
        <v>0</v>
      </c>
      <c r="M101" s="125"/>
    </row>
    <row r="102" spans="1:47" s="10" customFormat="1" ht="19.899999999999999" customHeight="1">
      <c r="B102" s="125"/>
      <c r="D102" s="126" t="s">
        <v>144</v>
      </c>
      <c r="E102" s="127"/>
      <c r="F102" s="127"/>
      <c r="G102" s="127"/>
      <c r="H102" s="127"/>
      <c r="I102" s="128">
        <f>Q173</f>
        <v>0</v>
      </c>
      <c r="J102" s="128">
        <f>R173</f>
        <v>0</v>
      </c>
      <c r="K102" s="128">
        <f>K173</f>
        <v>0</v>
      </c>
      <c r="M102" s="125"/>
    </row>
    <row r="103" spans="1:47" s="10" customFormat="1" ht="19.899999999999999" customHeight="1">
      <c r="B103" s="125"/>
      <c r="D103" s="126" t="s">
        <v>145</v>
      </c>
      <c r="E103" s="127"/>
      <c r="F103" s="127"/>
      <c r="G103" s="127"/>
      <c r="H103" s="127"/>
      <c r="I103" s="128">
        <f>Q175</f>
        <v>0</v>
      </c>
      <c r="J103" s="128">
        <f>R175</f>
        <v>0</v>
      </c>
      <c r="K103" s="128">
        <f>K175</f>
        <v>0</v>
      </c>
      <c r="M103" s="125"/>
    </row>
    <row r="104" spans="1:47" s="10" customFormat="1" ht="19.899999999999999" customHeight="1">
      <c r="B104" s="125"/>
      <c r="D104" s="126" t="s">
        <v>146</v>
      </c>
      <c r="E104" s="127"/>
      <c r="F104" s="127"/>
      <c r="G104" s="127"/>
      <c r="H104" s="127"/>
      <c r="I104" s="128">
        <f>Q181</f>
        <v>0</v>
      </c>
      <c r="J104" s="128">
        <f>R181</f>
        <v>0</v>
      </c>
      <c r="K104" s="128">
        <f>K181</f>
        <v>0</v>
      </c>
      <c r="M104" s="125"/>
    </row>
    <row r="105" spans="1:47" s="2" customFormat="1" ht="21.7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47" s="2" customFormat="1" ht="6.95" customHeight="1">
      <c r="A106" s="26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10" spans="1:47" s="2" customFormat="1" ht="6.95" customHeight="1">
      <c r="A110" s="26"/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24.95" customHeight="1">
      <c r="A111" s="26"/>
      <c r="B111" s="27"/>
      <c r="C111" s="18" t="s">
        <v>147</v>
      </c>
      <c r="D111" s="26"/>
      <c r="E111" s="26"/>
      <c r="F111" s="26"/>
      <c r="G111" s="26"/>
      <c r="H111" s="26"/>
      <c r="I111" s="26"/>
      <c r="J111" s="26"/>
      <c r="K111" s="26"/>
      <c r="L111" s="26"/>
      <c r="M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12" customHeight="1">
      <c r="A113" s="26"/>
      <c r="B113" s="27"/>
      <c r="C113" s="23" t="s">
        <v>14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26.25" customHeight="1">
      <c r="A114" s="26"/>
      <c r="B114" s="27"/>
      <c r="C114" s="26"/>
      <c r="D114" s="26"/>
      <c r="E114" s="225" t="str">
        <f>E7</f>
        <v>ROZVOJ CESTOVNÉHO RUCHU V OKOLÍ RÁKOCZIHO KAŠTIEĽA V BORŠI</v>
      </c>
      <c r="F114" s="226"/>
      <c r="G114" s="226"/>
      <c r="H114" s="226"/>
      <c r="I114" s="26"/>
      <c r="J114" s="26"/>
      <c r="K114" s="26"/>
      <c r="L114" s="26"/>
      <c r="M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1" customFormat="1" ht="12" customHeight="1">
      <c r="B115" s="17"/>
      <c r="C115" s="23" t="s">
        <v>128</v>
      </c>
      <c r="M115" s="17"/>
    </row>
    <row r="116" spans="1:63" s="2" customFormat="1" ht="16.5" customHeight="1">
      <c r="A116" s="26"/>
      <c r="B116" s="27"/>
      <c r="C116" s="26"/>
      <c r="D116" s="26"/>
      <c r="E116" s="225" t="s">
        <v>129</v>
      </c>
      <c r="F116" s="221"/>
      <c r="G116" s="221"/>
      <c r="H116" s="221"/>
      <c r="I116" s="26"/>
      <c r="J116" s="26"/>
      <c r="K116" s="26"/>
      <c r="L116" s="26"/>
      <c r="M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customHeight="1">
      <c r="A117" s="26"/>
      <c r="B117" s="27"/>
      <c r="C117" s="23" t="s">
        <v>130</v>
      </c>
      <c r="D117" s="26"/>
      <c r="E117" s="26"/>
      <c r="F117" s="26"/>
      <c r="G117" s="26"/>
      <c r="H117" s="26"/>
      <c r="I117" s="26"/>
      <c r="J117" s="26"/>
      <c r="K117" s="26"/>
      <c r="L117" s="26"/>
      <c r="M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6.5" customHeight="1">
      <c r="A118" s="26"/>
      <c r="B118" s="27"/>
      <c r="C118" s="26"/>
      <c r="D118" s="26"/>
      <c r="E118" s="184" t="str">
        <f>E11</f>
        <v>01.1 - S 01.1 - Práce krajinnej architektúry</v>
      </c>
      <c r="F118" s="221"/>
      <c r="G118" s="221"/>
      <c r="H118" s="221"/>
      <c r="I118" s="26"/>
      <c r="J118" s="26"/>
      <c r="K118" s="26"/>
      <c r="L118" s="26"/>
      <c r="M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6.9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2" customHeight="1">
      <c r="A120" s="26"/>
      <c r="B120" s="27"/>
      <c r="C120" s="23" t="s">
        <v>18</v>
      </c>
      <c r="D120" s="26"/>
      <c r="E120" s="26"/>
      <c r="F120" s="21" t="str">
        <f>F14</f>
        <v>Borša</v>
      </c>
      <c r="G120" s="26"/>
      <c r="H120" s="26"/>
      <c r="I120" s="23" t="s">
        <v>20</v>
      </c>
      <c r="J120" s="52">
        <f>IF(J14="","",J14)</f>
        <v>44684</v>
      </c>
      <c r="K120" s="26"/>
      <c r="L120" s="26"/>
      <c r="M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5.2" customHeight="1">
      <c r="A122" s="26"/>
      <c r="B122" s="27"/>
      <c r="C122" s="23" t="s">
        <v>21</v>
      </c>
      <c r="D122" s="26"/>
      <c r="E122" s="26"/>
      <c r="F122" s="21" t="str">
        <f>E17</f>
        <v>II. Rákoczi Ferenc, n.o.</v>
      </c>
      <c r="G122" s="26"/>
      <c r="H122" s="26"/>
      <c r="I122" s="23" t="s">
        <v>27</v>
      </c>
      <c r="J122" s="24" t="str">
        <f>E23</f>
        <v xml:space="preserve">Arch + crafts </v>
      </c>
      <c r="K122" s="26"/>
      <c r="L122" s="26"/>
      <c r="M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2" customHeight="1">
      <c r="A123" s="26"/>
      <c r="B123" s="27"/>
      <c r="C123" s="23" t="s">
        <v>25</v>
      </c>
      <c r="D123" s="26"/>
      <c r="E123" s="26"/>
      <c r="F123" s="21" t="str">
        <f>IF(E20="","",E20)</f>
        <v xml:space="preserve"> </v>
      </c>
      <c r="G123" s="26"/>
      <c r="H123" s="26"/>
      <c r="I123" s="23" t="s">
        <v>29</v>
      </c>
      <c r="J123" s="24" t="str">
        <f>E26</f>
        <v xml:space="preserve"> </v>
      </c>
      <c r="K123" s="26"/>
      <c r="L123" s="26"/>
      <c r="M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0.3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11" customFormat="1" ht="29.25" customHeight="1">
      <c r="A125" s="129"/>
      <c r="B125" s="130"/>
      <c r="C125" s="131" t="s">
        <v>148</v>
      </c>
      <c r="D125" s="132" t="s">
        <v>56</v>
      </c>
      <c r="E125" s="222" t="s">
        <v>53</v>
      </c>
      <c r="F125" s="222"/>
      <c r="G125" s="132" t="s">
        <v>149</v>
      </c>
      <c r="H125" s="132" t="s">
        <v>150</v>
      </c>
      <c r="I125" s="132" t="s">
        <v>151</v>
      </c>
      <c r="J125" s="132" t="s">
        <v>152</v>
      </c>
      <c r="K125" s="133" t="s">
        <v>138</v>
      </c>
      <c r="L125" s="134" t="s">
        <v>153</v>
      </c>
      <c r="M125" s="135"/>
      <c r="N125" s="59" t="s">
        <v>1</v>
      </c>
      <c r="O125" s="60" t="s">
        <v>35</v>
      </c>
      <c r="P125" s="60" t="s">
        <v>154</v>
      </c>
      <c r="Q125" s="60" t="s">
        <v>155</v>
      </c>
      <c r="R125" s="60" t="s">
        <v>156</v>
      </c>
      <c r="S125" s="60" t="s">
        <v>157</v>
      </c>
      <c r="T125" s="60" t="s">
        <v>158</v>
      </c>
      <c r="U125" s="60" t="s">
        <v>159</v>
      </c>
      <c r="V125" s="60" t="s">
        <v>160</v>
      </c>
      <c r="W125" s="60" t="s">
        <v>161</v>
      </c>
      <c r="X125" s="61" t="s">
        <v>162</v>
      </c>
      <c r="Y125" s="129"/>
      <c r="Z125" s="129"/>
      <c r="AA125" s="129"/>
      <c r="AB125" s="129"/>
      <c r="AC125" s="129"/>
      <c r="AD125" s="129"/>
      <c r="AE125" s="129"/>
    </row>
    <row r="126" spans="1:63" s="2" customFormat="1" ht="22.9" customHeight="1">
      <c r="A126" s="26"/>
      <c r="B126" s="27"/>
      <c r="C126" s="66" t="s">
        <v>139</v>
      </c>
      <c r="D126" s="26"/>
      <c r="E126" s="26"/>
      <c r="F126" s="26"/>
      <c r="G126" s="26"/>
      <c r="H126" s="26"/>
      <c r="I126" s="26"/>
      <c r="J126" s="26"/>
      <c r="K126" s="136">
        <f>BK126</f>
        <v>0</v>
      </c>
      <c r="L126" s="26"/>
      <c r="M126" s="27"/>
      <c r="N126" s="62"/>
      <c r="O126" s="53"/>
      <c r="P126" s="63"/>
      <c r="Q126" s="137">
        <f>Q127</f>
        <v>0</v>
      </c>
      <c r="R126" s="137">
        <f>R127</f>
        <v>0</v>
      </c>
      <c r="S126" s="63"/>
      <c r="T126" s="138">
        <f>T127</f>
        <v>2532223.4623199999</v>
      </c>
      <c r="U126" s="63"/>
      <c r="V126" s="138">
        <f>V127</f>
        <v>0</v>
      </c>
      <c r="W126" s="63"/>
      <c r="X126" s="139">
        <f>X127</f>
        <v>0</v>
      </c>
      <c r="Y126" s="26"/>
      <c r="Z126" s="26"/>
      <c r="AA126" s="26"/>
      <c r="AB126" s="26"/>
      <c r="AC126" s="26"/>
      <c r="AD126" s="26"/>
      <c r="AE126" s="26"/>
      <c r="AT126" s="14" t="s">
        <v>72</v>
      </c>
      <c r="AU126" s="14" t="s">
        <v>140</v>
      </c>
      <c r="BK126" s="140">
        <f>BK127</f>
        <v>0</v>
      </c>
    </row>
    <row r="127" spans="1:63" s="12" customFormat="1" ht="25.9" customHeight="1">
      <c r="B127" s="141"/>
      <c r="D127" s="142" t="s">
        <v>72</v>
      </c>
      <c r="E127" s="143" t="s">
        <v>163</v>
      </c>
      <c r="F127" s="143" t="s">
        <v>164</v>
      </c>
      <c r="K127" s="144">
        <f>BK127</f>
        <v>0</v>
      </c>
      <c r="M127" s="141"/>
      <c r="N127" s="145"/>
      <c r="O127" s="146"/>
      <c r="P127" s="146"/>
      <c r="Q127" s="147">
        <f>Q128+Q163+Q173+Q175+Q181</f>
        <v>0</v>
      </c>
      <c r="R127" s="147">
        <f>R128+R163+R173+R175+R181</f>
        <v>0</v>
      </c>
      <c r="S127" s="146"/>
      <c r="T127" s="148">
        <f>T128+T163+T173+T175+T181</f>
        <v>2532223.4623199999</v>
      </c>
      <c r="U127" s="146"/>
      <c r="V127" s="148">
        <f>V128+V163+V173+V175+V181</f>
        <v>0</v>
      </c>
      <c r="W127" s="146"/>
      <c r="X127" s="149">
        <f>X128+X163+X173+X175+X181</f>
        <v>0</v>
      </c>
      <c r="AR127" s="142" t="s">
        <v>80</v>
      </c>
      <c r="AT127" s="150" t="s">
        <v>72</v>
      </c>
      <c r="AU127" s="150" t="s">
        <v>73</v>
      </c>
      <c r="AY127" s="142" t="s">
        <v>165</v>
      </c>
      <c r="BK127" s="151">
        <f>BK128+BK163+BK173+BK175+BK181</f>
        <v>0</v>
      </c>
    </row>
    <row r="128" spans="1:63" s="12" customFormat="1" ht="22.9" customHeight="1">
      <c r="B128" s="141"/>
      <c r="D128" s="142" t="s">
        <v>72</v>
      </c>
      <c r="E128" s="152" t="s">
        <v>80</v>
      </c>
      <c r="F128" s="152" t="s">
        <v>166</v>
      </c>
      <c r="K128" s="153">
        <f>BK128</f>
        <v>0</v>
      </c>
      <c r="M128" s="141"/>
      <c r="N128" s="145"/>
      <c r="O128" s="146"/>
      <c r="P128" s="146"/>
      <c r="Q128" s="147">
        <f>SUM(Q129:Q162)</f>
        <v>0</v>
      </c>
      <c r="R128" s="147">
        <f>SUM(R129:R162)</f>
        <v>0</v>
      </c>
      <c r="S128" s="146"/>
      <c r="T128" s="148">
        <f>SUM(T129:T162)</f>
        <v>2531555.0605199998</v>
      </c>
      <c r="U128" s="146"/>
      <c r="V128" s="148">
        <f>SUM(V129:V162)</f>
        <v>0</v>
      </c>
      <c r="W128" s="146"/>
      <c r="X128" s="149">
        <f>SUM(X129:X162)</f>
        <v>0</v>
      </c>
      <c r="AR128" s="142" t="s">
        <v>80</v>
      </c>
      <c r="AT128" s="150" t="s">
        <v>72</v>
      </c>
      <c r="AU128" s="150" t="s">
        <v>80</v>
      </c>
      <c r="AY128" s="142" t="s">
        <v>165</v>
      </c>
      <c r="BK128" s="151">
        <f>SUM(BK129:BK162)</f>
        <v>0</v>
      </c>
    </row>
    <row r="129" spans="1:65" s="2" customFormat="1" ht="24.2" customHeight="1">
      <c r="A129" s="26"/>
      <c r="B129" s="154"/>
      <c r="C129" s="155" t="s">
        <v>80</v>
      </c>
      <c r="D129" s="155" t="s">
        <v>167</v>
      </c>
      <c r="E129" s="223" t="s">
        <v>168</v>
      </c>
      <c r="F129" s="224"/>
      <c r="G129" s="156" t="s">
        <v>169</v>
      </c>
      <c r="H129" s="157">
        <v>4550</v>
      </c>
      <c r="I129" s="158">
        <v>0</v>
      </c>
      <c r="J129" s="158">
        <v>0</v>
      </c>
      <c r="K129" s="158">
        <f t="shared" ref="K129:K162" si="1">ROUND(P129*H129,2)</f>
        <v>0</v>
      </c>
      <c r="L129" s="159"/>
      <c r="M129" s="27"/>
      <c r="N129" s="160" t="s">
        <v>1</v>
      </c>
      <c r="O129" s="161" t="s">
        <v>37</v>
      </c>
      <c r="P129" s="162">
        <f t="shared" ref="P129:P162" si="2">I129+J129</f>
        <v>0</v>
      </c>
      <c r="Q129" s="162">
        <f t="shared" ref="Q129:Q162" si="3">ROUND(I129*H129,2)</f>
        <v>0</v>
      </c>
      <c r="R129" s="162">
        <f t="shared" ref="R129:R162" si="4">ROUND(J129*H129,2)</f>
        <v>0</v>
      </c>
      <c r="S129" s="163">
        <v>308.41199999999998</v>
      </c>
      <c r="T129" s="163">
        <f t="shared" ref="T129:T162" si="5">S129*H129</f>
        <v>1403274.5999999999</v>
      </c>
      <c r="U129" s="163">
        <v>0</v>
      </c>
      <c r="V129" s="163">
        <f t="shared" ref="V129:V162" si="6">U129*H129</f>
        <v>0</v>
      </c>
      <c r="W129" s="163">
        <v>0</v>
      </c>
      <c r="X129" s="164">
        <f t="shared" ref="X129:X162" si="7">W129*H129</f>
        <v>0</v>
      </c>
      <c r="Y129" s="26"/>
      <c r="Z129" s="26"/>
      <c r="AA129" s="26"/>
      <c r="AB129" s="26"/>
      <c r="AC129" s="26"/>
      <c r="AD129" s="26"/>
      <c r="AE129" s="26"/>
      <c r="AR129" s="165" t="s">
        <v>170</v>
      </c>
      <c r="AT129" s="165" t="s">
        <v>167</v>
      </c>
      <c r="AU129" s="165" t="s">
        <v>86</v>
      </c>
      <c r="AY129" s="14" t="s">
        <v>165</v>
      </c>
      <c r="BE129" s="166">
        <f t="shared" ref="BE129:BE162" si="8">IF(O129="základná",K129,0)</f>
        <v>0</v>
      </c>
      <c r="BF129" s="166">
        <f t="shared" ref="BF129:BF162" si="9">IF(O129="znížená",K129,0)</f>
        <v>0</v>
      </c>
      <c r="BG129" s="166">
        <f t="shared" ref="BG129:BG162" si="10">IF(O129="zákl. prenesená",K129,0)</f>
        <v>0</v>
      </c>
      <c r="BH129" s="166">
        <f t="shared" ref="BH129:BH162" si="11">IF(O129="zníž. prenesená",K129,0)</f>
        <v>0</v>
      </c>
      <c r="BI129" s="166">
        <f t="shared" ref="BI129:BI162" si="12">IF(O129="nulová",K129,0)</f>
        <v>0</v>
      </c>
      <c r="BJ129" s="14" t="s">
        <v>86</v>
      </c>
      <c r="BK129" s="166">
        <f t="shared" ref="BK129:BK162" si="13">ROUND(P129*H129,2)</f>
        <v>0</v>
      </c>
      <c r="BL129" s="14" t="s">
        <v>170</v>
      </c>
      <c r="BM129" s="165" t="s">
        <v>171</v>
      </c>
    </row>
    <row r="130" spans="1:65" s="2" customFormat="1" ht="16.5" customHeight="1">
      <c r="A130" s="26"/>
      <c r="B130" s="154"/>
      <c r="C130" s="155" t="s">
        <v>86</v>
      </c>
      <c r="D130" s="155" t="s">
        <v>167</v>
      </c>
      <c r="E130" s="223" t="s">
        <v>172</v>
      </c>
      <c r="F130" s="224"/>
      <c r="G130" s="156" t="s">
        <v>169</v>
      </c>
      <c r="H130" s="157">
        <v>2500</v>
      </c>
      <c r="I130" s="158">
        <v>0</v>
      </c>
      <c r="J130" s="158">
        <v>0</v>
      </c>
      <c r="K130" s="158">
        <f t="shared" si="1"/>
        <v>0</v>
      </c>
      <c r="L130" s="159"/>
      <c r="M130" s="27"/>
      <c r="N130" s="160" t="s">
        <v>1</v>
      </c>
      <c r="O130" s="161" t="s">
        <v>37</v>
      </c>
      <c r="P130" s="162">
        <f t="shared" si="2"/>
        <v>0</v>
      </c>
      <c r="Q130" s="162">
        <f t="shared" si="3"/>
        <v>0</v>
      </c>
      <c r="R130" s="162">
        <f t="shared" si="4"/>
        <v>0</v>
      </c>
      <c r="S130" s="163">
        <v>308.41199999999998</v>
      </c>
      <c r="T130" s="163">
        <f t="shared" si="5"/>
        <v>771030</v>
      </c>
      <c r="U130" s="163">
        <v>0</v>
      </c>
      <c r="V130" s="163">
        <f t="shared" si="6"/>
        <v>0</v>
      </c>
      <c r="W130" s="163">
        <v>0</v>
      </c>
      <c r="X130" s="164">
        <f t="shared" si="7"/>
        <v>0</v>
      </c>
      <c r="Y130" s="26"/>
      <c r="Z130" s="26"/>
      <c r="AA130" s="26"/>
      <c r="AB130" s="26"/>
      <c r="AC130" s="26"/>
      <c r="AD130" s="26"/>
      <c r="AE130" s="26"/>
      <c r="AR130" s="165" t="s">
        <v>170</v>
      </c>
      <c r="AT130" s="165" t="s">
        <v>167</v>
      </c>
      <c r="AU130" s="165" t="s">
        <v>86</v>
      </c>
      <c r="AY130" s="14" t="s">
        <v>165</v>
      </c>
      <c r="BE130" s="166">
        <f t="shared" si="8"/>
        <v>0</v>
      </c>
      <c r="BF130" s="166">
        <f t="shared" si="9"/>
        <v>0</v>
      </c>
      <c r="BG130" s="166">
        <f t="shared" si="10"/>
        <v>0</v>
      </c>
      <c r="BH130" s="166">
        <f t="shared" si="11"/>
        <v>0</v>
      </c>
      <c r="BI130" s="166">
        <f t="shared" si="12"/>
        <v>0</v>
      </c>
      <c r="BJ130" s="14" t="s">
        <v>86</v>
      </c>
      <c r="BK130" s="166">
        <f t="shared" si="13"/>
        <v>0</v>
      </c>
      <c r="BL130" s="14" t="s">
        <v>170</v>
      </c>
      <c r="BM130" s="165" t="s">
        <v>173</v>
      </c>
    </row>
    <row r="131" spans="1:65" s="2" customFormat="1" ht="37.9" customHeight="1">
      <c r="A131" s="26"/>
      <c r="B131" s="154"/>
      <c r="C131" s="155" t="s">
        <v>174</v>
      </c>
      <c r="D131" s="155" t="s">
        <v>167</v>
      </c>
      <c r="E131" s="223" t="s">
        <v>175</v>
      </c>
      <c r="F131" s="224"/>
      <c r="G131" s="156" t="s">
        <v>169</v>
      </c>
      <c r="H131" s="157">
        <v>2445</v>
      </c>
      <c r="I131" s="158">
        <v>0</v>
      </c>
      <c r="J131" s="158">
        <v>0</v>
      </c>
      <c r="K131" s="158">
        <f t="shared" si="1"/>
        <v>0</v>
      </c>
      <c r="L131" s="159"/>
      <c r="M131" s="27"/>
      <c r="N131" s="160" t="s">
        <v>1</v>
      </c>
      <c r="O131" s="161" t="s">
        <v>37</v>
      </c>
      <c r="P131" s="162">
        <f t="shared" si="2"/>
        <v>0</v>
      </c>
      <c r="Q131" s="162">
        <f t="shared" si="3"/>
        <v>0</v>
      </c>
      <c r="R131" s="162">
        <f t="shared" si="4"/>
        <v>0</v>
      </c>
      <c r="S131" s="163">
        <v>0.03</v>
      </c>
      <c r="T131" s="163">
        <f t="shared" si="5"/>
        <v>73.349999999999994</v>
      </c>
      <c r="U131" s="163">
        <v>0</v>
      </c>
      <c r="V131" s="163">
        <f t="shared" si="6"/>
        <v>0</v>
      </c>
      <c r="W131" s="163">
        <v>0</v>
      </c>
      <c r="X131" s="164">
        <f t="shared" si="7"/>
        <v>0</v>
      </c>
      <c r="Y131" s="26"/>
      <c r="Z131" s="26"/>
      <c r="AA131" s="26"/>
      <c r="AB131" s="26"/>
      <c r="AC131" s="26"/>
      <c r="AD131" s="26"/>
      <c r="AE131" s="26"/>
      <c r="AR131" s="165" t="s">
        <v>170</v>
      </c>
      <c r="AT131" s="165" t="s">
        <v>167</v>
      </c>
      <c r="AU131" s="165" t="s">
        <v>86</v>
      </c>
      <c r="AY131" s="14" t="s">
        <v>165</v>
      </c>
      <c r="BE131" s="166">
        <f t="shared" si="8"/>
        <v>0</v>
      </c>
      <c r="BF131" s="166">
        <f t="shared" si="9"/>
        <v>0</v>
      </c>
      <c r="BG131" s="166">
        <f t="shared" si="10"/>
        <v>0</v>
      </c>
      <c r="BH131" s="166">
        <f t="shared" si="11"/>
        <v>0</v>
      </c>
      <c r="BI131" s="166">
        <f t="shared" si="12"/>
        <v>0</v>
      </c>
      <c r="BJ131" s="14" t="s">
        <v>86</v>
      </c>
      <c r="BK131" s="166">
        <f t="shared" si="13"/>
        <v>0</v>
      </c>
      <c r="BL131" s="14" t="s">
        <v>170</v>
      </c>
      <c r="BM131" s="165" t="s">
        <v>176</v>
      </c>
    </row>
    <row r="132" spans="1:65" s="2" customFormat="1" ht="24.2" customHeight="1">
      <c r="A132" s="26"/>
      <c r="B132" s="154"/>
      <c r="C132" s="155" t="s">
        <v>170</v>
      </c>
      <c r="D132" s="155" t="s">
        <v>167</v>
      </c>
      <c r="E132" s="223" t="s">
        <v>177</v>
      </c>
      <c r="F132" s="224"/>
      <c r="G132" s="156" t="s">
        <v>169</v>
      </c>
      <c r="H132" s="157">
        <v>30</v>
      </c>
      <c r="I132" s="158">
        <v>0</v>
      </c>
      <c r="J132" s="158">
        <v>0</v>
      </c>
      <c r="K132" s="158">
        <f t="shared" si="1"/>
        <v>0</v>
      </c>
      <c r="L132" s="159"/>
      <c r="M132" s="27"/>
      <c r="N132" s="160" t="s">
        <v>1</v>
      </c>
      <c r="O132" s="161" t="s">
        <v>37</v>
      </c>
      <c r="P132" s="162">
        <f t="shared" si="2"/>
        <v>0</v>
      </c>
      <c r="Q132" s="162">
        <f t="shared" si="3"/>
        <v>0</v>
      </c>
      <c r="R132" s="162">
        <f t="shared" si="4"/>
        <v>0</v>
      </c>
      <c r="S132" s="163">
        <v>0.03</v>
      </c>
      <c r="T132" s="163">
        <f t="shared" si="5"/>
        <v>0.89999999999999991</v>
      </c>
      <c r="U132" s="163">
        <v>0</v>
      </c>
      <c r="V132" s="163">
        <f t="shared" si="6"/>
        <v>0</v>
      </c>
      <c r="W132" s="163">
        <v>0</v>
      </c>
      <c r="X132" s="164">
        <f t="shared" si="7"/>
        <v>0</v>
      </c>
      <c r="Y132" s="26"/>
      <c r="Z132" s="26"/>
      <c r="AA132" s="26"/>
      <c r="AB132" s="26"/>
      <c r="AC132" s="26"/>
      <c r="AD132" s="26"/>
      <c r="AE132" s="26"/>
      <c r="AR132" s="165" t="s">
        <v>170</v>
      </c>
      <c r="AT132" s="165" t="s">
        <v>167</v>
      </c>
      <c r="AU132" s="165" t="s">
        <v>86</v>
      </c>
      <c r="AY132" s="14" t="s">
        <v>165</v>
      </c>
      <c r="BE132" s="166">
        <f t="shared" si="8"/>
        <v>0</v>
      </c>
      <c r="BF132" s="166">
        <f t="shared" si="9"/>
        <v>0</v>
      </c>
      <c r="BG132" s="166">
        <f t="shared" si="10"/>
        <v>0</v>
      </c>
      <c r="BH132" s="166">
        <f t="shared" si="11"/>
        <v>0</v>
      </c>
      <c r="BI132" s="166">
        <f t="shared" si="12"/>
        <v>0</v>
      </c>
      <c r="BJ132" s="14" t="s">
        <v>86</v>
      </c>
      <c r="BK132" s="166">
        <f t="shared" si="13"/>
        <v>0</v>
      </c>
      <c r="BL132" s="14" t="s">
        <v>170</v>
      </c>
      <c r="BM132" s="165" t="s">
        <v>178</v>
      </c>
    </row>
    <row r="133" spans="1:65" s="2" customFormat="1" ht="37.9" customHeight="1">
      <c r="A133" s="26"/>
      <c r="B133" s="154"/>
      <c r="C133" s="155" t="s">
        <v>179</v>
      </c>
      <c r="D133" s="155" t="s">
        <v>167</v>
      </c>
      <c r="E133" s="223" t="s">
        <v>180</v>
      </c>
      <c r="F133" s="224"/>
      <c r="G133" s="156" t="s">
        <v>181</v>
      </c>
      <c r="H133" s="157">
        <v>5</v>
      </c>
      <c r="I133" s="158">
        <v>0</v>
      </c>
      <c r="J133" s="158">
        <v>0</v>
      </c>
      <c r="K133" s="158">
        <f t="shared" si="1"/>
        <v>0</v>
      </c>
      <c r="L133" s="159"/>
      <c r="M133" s="27"/>
      <c r="N133" s="160" t="s">
        <v>1</v>
      </c>
      <c r="O133" s="161" t="s">
        <v>37</v>
      </c>
      <c r="P133" s="162">
        <f t="shared" si="2"/>
        <v>0</v>
      </c>
      <c r="Q133" s="162">
        <f t="shared" si="3"/>
        <v>0</v>
      </c>
      <c r="R133" s="162">
        <f t="shared" si="4"/>
        <v>0</v>
      </c>
      <c r="S133" s="163">
        <v>0.03</v>
      </c>
      <c r="T133" s="163">
        <f t="shared" si="5"/>
        <v>0.15</v>
      </c>
      <c r="U133" s="163">
        <v>0</v>
      </c>
      <c r="V133" s="163">
        <f t="shared" si="6"/>
        <v>0</v>
      </c>
      <c r="W133" s="163">
        <v>0</v>
      </c>
      <c r="X133" s="164">
        <f t="shared" si="7"/>
        <v>0</v>
      </c>
      <c r="Y133" s="26"/>
      <c r="Z133" s="26"/>
      <c r="AA133" s="26"/>
      <c r="AB133" s="26"/>
      <c r="AC133" s="26"/>
      <c r="AD133" s="26"/>
      <c r="AE133" s="26"/>
      <c r="AR133" s="165" t="s">
        <v>170</v>
      </c>
      <c r="AT133" s="165" t="s">
        <v>167</v>
      </c>
      <c r="AU133" s="165" t="s">
        <v>86</v>
      </c>
      <c r="AY133" s="14" t="s">
        <v>165</v>
      </c>
      <c r="BE133" s="166">
        <f t="shared" si="8"/>
        <v>0</v>
      </c>
      <c r="BF133" s="166">
        <f t="shared" si="9"/>
        <v>0</v>
      </c>
      <c r="BG133" s="166">
        <f t="shared" si="10"/>
        <v>0</v>
      </c>
      <c r="BH133" s="166">
        <f t="shared" si="11"/>
        <v>0</v>
      </c>
      <c r="BI133" s="166">
        <f t="shared" si="12"/>
        <v>0</v>
      </c>
      <c r="BJ133" s="14" t="s">
        <v>86</v>
      </c>
      <c r="BK133" s="166">
        <f t="shared" si="13"/>
        <v>0</v>
      </c>
      <c r="BL133" s="14" t="s">
        <v>170</v>
      </c>
      <c r="BM133" s="165" t="s">
        <v>182</v>
      </c>
    </row>
    <row r="134" spans="1:65" s="2" customFormat="1" ht="37.9" customHeight="1">
      <c r="A134" s="26"/>
      <c r="B134" s="154"/>
      <c r="C134" s="155" t="s">
        <v>183</v>
      </c>
      <c r="D134" s="155" t="s">
        <v>167</v>
      </c>
      <c r="E134" s="223" t="s">
        <v>184</v>
      </c>
      <c r="F134" s="224"/>
      <c r="G134" s="156" t="s">
        <v>181</v>
      </c>
      <c r="H134" s="157">
        <v>6</v>
      </c>
      <c r="I134" s="158">
        <v>0</v>
      </c>
      <c r="J134" s="158">
        <v>0</v>
      </c>
      <c r="K134" s="158">
        <f t="shared" si="1"/>
        <v>0</v>
      </c>
      <c r="L134" s="159"/>
      <c r="M134" s="27"/>
      <c r="N134" s="160" t="s">
        <v>1</v>
      </c>
      <c r="O134" s="161" t="s">
        <v>37</v>
      </c>
      <c r="P134" s="162">
        <f t="shared" si="2"/>
        <v>0</v>
      </c>
      <c r="Q134" s="162">
        <f t="shared" si="3"/>
        <v>0</v>
      </c>
      <c r="R134" s="162">
        <f t="shared" si="4"/>
        <v>0</v>
      </c>
      <c r="S134" s="163">
        <v>0.03</v>
      </c>
      <c r="T134" s="163">
        <f t="shared" si="5"/>
        <v>0.18</v>
      </c>
      <c r="U134" s="163">
        <v>0</v>
      </c>
      <c r="V134" s="163">
        <f t="shared" si="6"/>
        <v>0</v>
      </c>
      <c r="W134" s="163">
        <v>0</v>
      </c>
      <c r="X134" s="164">
        <f t="shared" si="7"/>
        <v>0</v>
      </c>
      <c r="Y134" s="26"/>
      <c r="Z134" s="26"/>
      <c r="AA134" s="26"/>
      <c r="AB134" s="26"/>
      <c r="AC134" s="26"/>
      <c r="AD134" s="26"/>
      <c r="AE134" s="26"/>
      <c r="AR134" s="165" t="s">
        <v>170</v>
      </c>
      <c r="AT134" s="165" t="s">
        <v>167</v>
      </c>
      <c r="AU134" s="165" t="s">
        <v>86</v>
      </c>
      <c r="AY134" s="14" t="s">
        <v>165</v>
      </c>
      <c r="BE134" s="166">
        <f t="shared" si="8"/>
        <v>0</v>
      </c>
      <c r="BF134" s="166">
        <f t="shared" si="9"/>
        <v>0</v>
      </c>
      <c r="BG134" s="166">
        <f t="shared" si="10"/>
        <v>0</v>
      </c>
      <c r="BH134" s="166">
        <f t="shared" si="11"/>
        <v>0</v>
      </c>
      <c r="BI134" s="166">
        <f t="shared" si="12"/>
        <v>0</v>
      </c>
      <c r="BJ134" s="14" t="s">
        <v>86</v>
      </c>
      <c r="BK134" s="166">
        <f t="shared" si="13"/>
        <v>0</v>
      </c>
      <c r="BL134" s="14" t="s">
        <v>170</v>
      </c>
      <c r="BM134" s="165" t="s">
        <v>185</v>
      </c>
    </row>
    <row r="135" spans="1:65" s="2" customFormat="1" ht="37.9" customHeight="1">
      <c r="A135" s="26"/>
      <c r="B135" s="154"/>
      <c r="C135" s="155" t="s">
        <v>186</v>
      </c>
      <c r="D135" s="155" t="s">
        <v>167</v>
      </c>
      <c r="E135" s="223" t="s">
        <v>187</v>
      </c>
      <c r="F135" s="224"/>
      <c r="G135" s="156" t="s">
        <v>181</v>
      </c>
      <c r="H135" s="157">
        <v>9</v>
      </c>
      <c r="I135" s="158">
        <v>0</v>
      </c>
      <c r="J135" s="158">
        <v>0</v>
      </c>
      <c r="K135" s="158">
        <f t="shared" si="1"/>
        <v>0</v>
      </c>
      <c r="L135" s="159"/>
      <c r="M135" s="27"/>
      <c r="N135" s="160" t="s">
        <v>1</v>
      </c>
      <c r="O135" s="161" t="s">
        <v>37</v>
      </c>
      <c r="P135" s="162">
        <f t="shared" si="2"/>
        <v>0</v>
      </c>
      <c r="Q135" s="162">
        <f t="shared" si="3"/>
        <v>0</v>
      </c>
      <c r="R135" s="162">
        <f t="shared" si="4"/>
        <v>0</v>
      </c>
      <c r="S135" s="163">
        <v>0.03</v>
      </c>
      <c r="T135" s="163">
        <f t="shared" si="5"/>
        <v>0.27</v>
      </c>
      <c r="U135" s="163">
        <v>0</v>
      </c>
      <c r="V135" s="163">
        <f t="shared" si="6"/>
        <v>0</v>
      </c>
      <c r="W135" s="163">
        <v>0</v>
      </c>
      <c r="X135" s="164">
        <f t="shared" si="7"/>
        <v>0</v>
      </c>
      <c r="Y135" s="26"/>
      <c r="Z135" s="26"/>
      <c r="AA135" s="26"/>
      <c r="AB135" s="26"/>
      <c r="AC135" s="26"/>
      <c r="AD135" s="26"/>
      <c r="AE135" s="26"/>
      <c r="AR135" s="165" t="s">
        <v>170</v>
      </c>
      <c r="AT135" s="165" t="s">
        <v>167</v>
      </c>
      <c r="AU135" s="165" t="s">
        <v>86</v>
      </c>
      <c r="AY135" s="14" t="s">
        <v>165</v>
      </c>
      <c r="BE135" s="166">
        <f t="shared" si="8"/>
        <v>0</v>
      </c>
      <c r="BF135" s="166">
        <f t="shared" si="9"/>
        <v>0</v>
      </c>
      <c r="BG135" s="166">
        <f t="shared" si="10"/>
        <v>0</v>
      </c>
      <c r="BH135" s="166">
        <f t="shared" si="11"/>
        <v>0</v>
      </c>
      <c r="BI135" s="166">
        <f t="shared" si="12"/>
        <v>0</v>
      </c>
      <c r="BJ135" s="14" t="s">
        <v>86</v>
      </c>
      <c r="BK135" s="166">
        <f t="shared" si="13"/>
        <v>0</v>
      </c>
      <c r="BL135" s="14" t="s">
        <v>170</v>
      </c>
      <c r="BM135" s="165" t="s">
        <v>188</v>
      </c>
    </row>
    <row r="136" spans="1:65" s="2" customFormat="1" ht="44.25" customHeight="1">
      <c r="A136" s="26"/>
      <c r="B136" s="154"/>
      <c r="C136" s="155" t="s">
        <v>189</v>
      </c>
      <c r="D136" s="155" t="s">
        <v>167</v>
      </c>
      <c r="E136" s="223" t="s">
        <v>190</v>
      </c>
      <c r="F136" s="224"/>
      <c r="G136" s="156" t="s">
        <v>181</v>
      </c>
      <c r="H136" s="157">
        <v>5</v>
      </c>
      <c r="I136" s="158">
        <v>0</v>
      </c>
      <c r="J136" s="158">
        <v>0</v>
      </c>
      <c r="K136" s="158">
        <f t="shared" si="1"/>
        <v>0</v>
      </c>
      <c r="L136" s="159"/>
      <c r="M136" s="27"/>
      <c r="N136" s="160" t="s">
        <v>1</v>
      </c>
      <c r="O136" s="161" t="s">
        <v>37</v>
      </c>
      <c r="P136" s="162">
        <f t="shared" si="2"/>
        <v>0</v>
      </c>
      <c r="Q136" s="162">
        <f t="shared" si="3"/>
        <v>0</v>
      </c>
      <c r="R136" s="162">
        <f t="shared" si="4"/>
        <v>0</v>
      </c>
      <c r="S136" s="163">
        <v>0.03</v>
      </c>
      <c r="T136" s="163">
        <f t="shared" si="5"/>
        <v>0.15</v>
      </c>
      <c r="U136" s="163">
        <v>0</v>
      </c>
      <c r="V136" s="163">
        <f t="shared" si="6"/>
        <v>0</v>
      </c>
      <c r="W136" s="163">
        <v>0</v>
      </c>
      <c r="X136" s="164">
        <f t="shared" si="7"/>
        <v>0</v>
      </c>
      <c r="Y136" s="26"/>
      <c r="Z136" s="26"/>
      <c r="AA136" s="26"/>
      <c r="AB136" s="26"/>
      <c r="AC136" s="26"/>
      <c r="AD136" s="26"/>
      <c r="AE136" s="26"/>
      <c r="AR136" s="165" t="s">
        <v>170</v>
      </c>
      <c r="AT136" s="165" t="s">
        <v>167</v>
      </c>
      <c r="AU136" s="165" t="s">
        <v>86</v>
      </c>
      <c r="AY136" s="14" t="s">
        <v>165</v>
      </c>
      <c r="BE136" s="166">
        <f t="shared" si="8"/>
        <v>0</v>
      </c>
      <c r="BF136" s="166">
        <f t="shared" si="9"/>
        <v>0</v>
      </c>
      <c r="BG136" s="166">
        <f t="shared" si="10"/>
        <v>0</v>
      </c>
      <c r="BH136" s="166">
        <f t="shared" si="11"/>
        <v>0</v>
      </c>
      <c r="BI136" s="166">
        <f t="shared" si="12"/>
        <v>0</v>
      </c>
      <c r="BJ136" s="14" t="s">
        <v>86</v>
      </c>
      <c r="BK136" s="166">
        <f t="shared" si="13"/>
        <v>0</v>
      </c>
      <c r="BL136" s="14" t="s">
        <v>170</v>
      </c>
      <c r="BM136" s="165" t="s">
        <v>191</v>
      </c>
    </row>
    <row r="137" spans="1:65" s="2" customFormat="1" ht="24.2" customHeight="1">
      <c r="A137" s="26"/>
      <c r="B137" s="154"/>
      <c r="C137" s="155" t="s">
        <v>192</v>
      </c>
      <c r="D137" s="155" t="s">
        <v>167</v>
      </c>
      <c r="E137" s="223" t="s">
        <v>193</v>
      </c>
      <c r="F137" s="224"/>
      <c r="G137" s="156" t="s">
        <v>181</v>
      </c>
      <c r="H137" s="157">
        <v>13</v>
      </c>
      <c r="I137" s="158">
        <v>0</v>
      </c>
      <c r="J137" s="158">
        <v>0</v>
      </c>
      <c r="K137" s="158">
        <f t="shared" si="1"/>
        <v>0</v>
      </c>
      <c r="L137" s="159"/>
      <c r="M137" s="27"/>
      <c r="N137" s="160" t="s">
        <v>1</v>
      </c>
      <c r="O137" s="161" t="s">
        <v>37</v>
      </c>
      <c r="P137" s="162">
        <f t="shared" si="2"/>
        <v>0</v>
      </c>
      <c r="Q137" s="162">
        <f t="shared" si="3"/>
        <v>0</v>
      </c>
      <c r="R137" s="162">
        <f t="shared" si="4"/>
        <v>0</v>
      </c>
      <c r="S137" s="163">
        <v>144.64400000000001</v>
      </c>
      <c r="T137" s="163">
        <f t="shared" si="5"/>
        <v>1880.3720000000001</v>
      </c>
      <c r="U137" s="163">
        <v>0</v>
      </c>
      <c r="V137" s="163">
        <f t="shared" si="6"/>
        <v>0</v>
      </c>
      <c r="W137" s="163">
        <v>0</v>
      </c>
      <c r="X137" s="164">
        <f t="shared" si="7"/>
        <v>0</v>
      </c>
      <c r="Y137" s="26"/>
      <c r="Z137" s="26"/>
      <c r="AA137" s="26"/>
      <c r="AB137" s="26"/>
      <c r="AC137" s="26"/>
      <c r="AD137" s="26"/>
      <c r="AE137" s="26"/>
      <c r="AR137" s="165" t="s">
        <v>170</v>
      </c>
      <c r="AT137" s="165" t="s">
        <v>167</v>
      </c>
      <c r="AU137" s="165" t="s">
        <v>86</v>
      </c>
      <c r="AY137" s="14" t="s">
        <v>165</v>
      </c>
      <c r="BE137" s="166">
        <f t="shared" si="8"/>
        <v>0</v>
      </c>
      <c r="BF137" s="166">
        <f t="shared" si="9"/>
        <v>0</v>
      </c>
      <c r="BG137" s="166">
        <f t="shared" si="10"/>
        <v>0</v>
      </c>
      <c r="BH137" s="166">
        <f t="shared" si="11"/>
        <v>0</v>
      </c>
      <c r="BI137" s="166">
        <f t="shared" si="12"/>
        <v>0</v>
      </c>
      <c r="BJ137" s="14" t="s">
        <v>86</v>
      </c>
      <c r="BK137" s="166">
        <f t="shared" si="13"/>
        <v>0</v>
      </c>
      <c r="BL137" s="14" t="s">
        <v>170</v>
      </c>
      <c r="BM137" s="165" t="s">
        <v>194</v>
      </c>
    </row>
    <row r="138" spans="1:65" s="2" customFormat="1" ht="24.2" customHeight="1">
      <c r="A138" s="26"/>
      <c r="B138" s="154"/>
      <c r="C138" s="155" t="s">
        <v>195</v>
      </c>
      <c r="D138" s="155" t="s">
        <v>167</v>
      </c>
      <c r="E138" s="223" t="s">
        <v>196</v>
      </c>
      <c r="F138" s="224"/>
      <c r="G138" s="156" t="s">
        <v>181</v>
      </c>
      <c r="H138" s="157">
        <v>5</v>
      </c>
      <c r="I138" s="158">
        <v>0</v>
      </c>
      <c r="J138" s="158">
        <v>0</v>
      </c>
      <c r="K138" s="158">
        <f t="shared" si="1"/>
        <v>0</v>
      </c>
      <c r="L138" s="159"/>
      <c r="M138" s="27"/>
      <c r="N138" s="160" t="s">
        <v>1</v>
      </c>
      <c r="O138" s="161" t="s">
        <v>37</v>
      </c>
      <c r="P138" s="162">
        <f t="shared" si="2"/>
        <v>0</v>
      </c>
      <c r="Q138" s="162">
        <f t="shared" si="3"/>
        <v>0</v>
      </c>
      <c r="R138" s="162">
        <f t="shared" si="4"/>
        <v>0</v>
      </c>
      <c r="S138" s="163">
        <v>4.827</v>
      </c>
      <c r="T138" s="163">
        <f t="shared" si="5"/>
        <v>24.134999999999998</v>
      </c>
      <c r="U138" s="163">
        <v>0</v>
      </c>
      <c r="V138" s="163">
        <f t="shared" si="6"/>
        <v>0</v>
      </c>
      <c r="W138" s="163">
        <v>0</v>
      </c>
      <c r="X138" s="164">
        <f t="shared" si="7"/>
        <v>0</v>
      </c>
      <c r="Y138" s="26"/>
      <c r="Z138" s="26"/>
      <c r="AA138" s="26"/>
      <c r="AB138" s="26"/>
      <c r="AC138" s="26"/>
      <c r="AD138" s="26"/>
      <c r="AE138" s="26"/>
      <c r="AR138" s="165" t="s">
        <v>170</v>
      </c>
      <c r="AT138" s="165" t="s">
        <v>167</v>
      </c>
      <c r="AU138" s="165" t="s">
        <v>86</v>
      </c>
      <c r="AY138" s="14" t="s">
        <v>165</v>
      </c>
      <c r="BE138" s="166">
        <f t="shared" si="8"/>
        <v>0</v>
      </c>
      <c r="BF138" s="166">
        <f t="shared" si="9"/>
        <v>0</v>
      </c>
      <c r="BG138" s="166">
        <f t="shared" si="10"/>
        <v>0</v>
      </c>
      <c r="BH138" s="166">
        <f t="shared" si="11"/>
        <v>0</v>
      </c>
      <c r="BI138" s="166">
        <f t="shared" si="12"/>
        <v>0</v>
      </c>
      <c r="BJ138" s="14" t="s">
        <v>86</v>
      </c>
      <c r="BK138" s="166">
        <f t="shared" si="13"/>
        <v>0</v>
      </c>
      <c r="BL138" s="14" t="s">
        <v>170</v>
      </c>
      <c r="BM138" s="165" t="s">
        <v>197</v>
      </c>
    </row>
    <row r="139" spans="1:65" s="2" customFormat="1" ht="37.9" customHeight="1">
      <c r="A139" s="26"/>
      <c r="B139" s="154"/>
      <c r="C139" s="155" t="s">
        <v>198</v>
      </c>
      <c r="D139" s="155" t="s">
        <v>167</v>
      </c>
      <c r="E139" s="223" t="s">
        <v>199</v>
      </c>
      <c r="F139" s="224"/>
      <c r="G139" s="156" t="s">
        <v>169</v>
      </c>
      <c r="H139" s="157">
        <v>735</v>
      </c>
      <c r="I139" s="158">
        <v>0</v>
      </c>
      <c r="J139" s="158">
        <v>0</v>
      </c>
      <c r="K139" s="158">
        <f t="shared" si="1"/>
        <v>0</v>
      </c>
      <c r="L139" s="159"/>
      <c r="M139" s="27"/>
      <c r="N139" s="160" t="s">
        <v>1</v>
      </c>
      <c r="O139" s="161" t="s">
        <v>37</v>
      </c>
      <c r="P139" s="162">
        <f t="shared" si="2"/>
        <v>0</v>
      </c>
      <c r="Q139" s="162">
        <f t="shared" si="3"/>
        <v>0</v>
      </c>
      <c r="R139" s="162">
        <f t="shared" si="4"/>
        <v>0</v>
      </c>
      <c r="S139" s="163">
        <v>1.5289999999999999</v>
      </c>
      <c r="T139" s="163">
        <f t="shared" si="5"/>
        <v>1123.8149999999998</v>
      </c>
      <c r="U139" s="163">
        <v>0</v>
      </c>
      <c r="V139" s="163">
        <f t="shared" si="6"/>
        <v>0</v>
      </c>
      <c r="W139" s="163">
        <v>0</v>
      </c>
      <c r="X139" s="164">
        <f t="shared" si="7"/>
        <v>0</v>
      </c>
      <c r="Y139" s="26"/>
      <c r="Z139" s="26"/>
      <c r="AA139" s="26"/>
      <c r="AB139" s="26"/>
      <c r="AC139" s="26"/>
      <c r="AD139" s="26"/>
      <c r="AE139" s="26"/>
      <c r="AR139" s="165" t="s">
        <v>170</v>
      </c>
      <c r="AT139" s="165" t="s">
        <v>167</v>
      </c>
      <c r="AU139" s="165" t="s">
        <v>86</v>
      </c>
      <c r="AY139" s="14" t="s">
        <v>165</v>
      </c>
      <c r="BE139" s="166">
        <f t="shared" si="8"/>
        <v>0</v>
      </c>
      <c r="BF139" s="166">
        <f t="shared" si="9"/>
        <v>0</v>
      </c>
      <c r="BG139" s="166">
        <f t="shared" si="10"/>
        <v>0</v>
      </c>
      <c r="BH139" s="166">
        <f t="shared" si="11"/>
        <v>0</v>
      </c>
      <c r="BI139" s="166">
        <f t="shared" si="12"/>
        <v>0</v>
      </c>
      <c r="BJ139" s="14" t="s">
        <v>86</v>
      </c>
      <c r="BK139" s="166">
        <f t="shared" si="13"/>
        <v>0</v>
      </c>
      <c r="BL139" s="14" t="s">
        <v>170</v>
      </c>
      <c r="BM139" s="165" t="s">
        <v>200</v>
      </c>
    </row>
    <row r="140" spans="1:65" s="2" customFormat="1" ht="44.25" customHeight="1">
      <c r="A140" s="26"/>
      <c r="B140" s="154"/>
      <c r="C140" s="155" t="s">
        <v>201</v>
      </c>
      <c r="D140" s="155" t="s">
        <v>167</v>
      </c>
      <c r="E140" s="223" t="s">
        <v>202</v>
      </c>
      <c r="F140" s="224"/>
      <c r="G140" s="156" t="s">
        <v>203</v>
      </c>
      <c r="H140" s="157">
        <v>51</v>
      </c>
      <c r="I140" s="158">
        <v>0</v>
      </c>
      <c r="J140" s="158">
        <v>0</v>
      </c>
      <c r="K140" s="158">
        <f t="shared" si="1"/>
        <v>0</v>
      </c>
      <c r="L140" s="159"/>
      <c r="M140" s="27"/>
      <c r="N140" s="160" t="s">
        <v>1</v>
      </c>
      <c r="O140" s="161" t="s">
        <v>37</v>
      </c>
      <c r="P140" s="162">
        <f t="shared" si="2"/>
        <v>0</v>
      </c>
      <c r="Q140" s="162">
        <f t="shared" si="3"/>
        <v>0</v>
      </c>
      <c r="R140" s="162">
        <f t="shared" si="4"/>
        <v>0</v>
      </c>
      <c r="S140" s="163">
        <v>7.8E-2</v>
      </c>
      <c r="T140" s="163">
        <f t="shared" si="5"/>
        <v>3.9780000000000002</v>
      </c>
      <c r="U140" s="163">
        <v>0</v>
      </c>
      <c r="V140" s="163">
        <f t="shared" si="6"/>
        <v>0</v>
      </c>
      <c r="W140" s="163">
        <v>0</v>
      </c>
      <c r="X140" s="164">
        <f t="shared" si="7"/>
        <v>0</v>
      </c>
      <c r="Y140" s="26"/>
      <c r="Z140" s="26"/>
      <c r="AA140" s="26"/>
      <c r="AB140" s="26"/>
      <c r="AC140" s="26"/>
      <c r="AD140" s="26"/>
      <c r="AE140" s="26"/>
      <c r="AR140" s="165" t="s">
        <v>170</v>
      </c>
      <c r="AT140" s="165" t="s">
        <v>167</v>
      </c>
      <c r="AU140" s="165" t="s">
        <v>86</v>
      </c>
      <c r="AY140" s="14" t="s">
        <v>165</v>
      </c>
      <c r="BE140" s="166">
        <f t="shared" si="8"/>
        <v>0</v>
      </c>
      <c r="BF140" s="166">
        <f t="shared" si="9"/>
        <v>0</v>
      </c>
      <c r="BG140" s="166">
        <f t="shared" si="10"/>
        <v>0</v>
      </c>
      <c r="BH140" s="166">
        <f t="shared" si="11"/>
        <v>0</v>
      </c>
      <c r="BI140" s="166">
        <f t="shared" si="12"/>
        <v>0</v>
      </c>
      <c r="BJ140" s="14" t="s">
        <v>86</v>
      </c>
      <c r="BK140" s="166">
        <f t="shared" si="13"/>
        <v>0</v>
      </c>
      <c r="BL140" s="14" t="s">
        <v>170</v>
      </c>
      <c r="BM140" s="165" t="s">
        <v>204</v>
      </c>
    </row>
    <row r="141" spans="1:65" s="2" customFormat="1" ht="37.9" customHeight="1">
      <c r="A141" s="26"/>
      <c r="B141" s="154"/>
      <c r="C141" s="155" t="s">
        <v>205</v>
      </c>
      <c r="D141" s="155" t="s">
        <v>167</v>
      </c>
      <c r="E141" s="223" t="s">
        <v>206</v>
      </c>
      <c r="F141" s="224"/>
      <c r="G141" s="156" t="s">
        <v>203</v>
      </c>
      <c r="H141" s="157">
        <v>27.4</v>
      </c>
      <c r="I141" s="158">
        <v>0</v>
      </c>
      <c r="J141" s="158">
        <v>0</v>
      </c>
      <c r="K141" s="158">
        <f t="shared" si="1"/>
        <v>0</v>
      </c>
      <c r="L141" s="159"/>
      <c r="M141" s="27"/>
      <c r="N141" s="160" t="s">
        <v>1</v>
      </c>
      <c r="O141" s="161" t="s">
        <v>37</v>
      </c>
      <c r="P141" s="162">
        <f t="shared" si="2"/>
        <v>0</v>
      </c>
      <c r="Q141" s="162">
        <f t="shared" si="3"/>
        <v>0</v>
      </c>
      <c r="R141" s="162">
        <f t="shared" si="4"/>
        <v>0</v>
      </c>
      <c r="S141" s="163">
        <v>7.8E-2</v>
      </c>
      <c r="T141" s="163">
        <f t="shared" si="5"/>
        <v>2.1372</v>
      </c>
      <c r="U141" s="163">
        <v>0</v>
      </c>
      <c r="V141" s="163">
        <f t="shared" si="6"/>
        <v>0</v>
      </c>
      <c r="W141" s="163">
        <v>0</v>
      </c>
      <c r="X141" s="164">
        <f t="shared" si="7"/>
        <v>0</v>
      </c>
      <c r="Y141" s="26"/>
      <c r="Z141" s="26"/>
      <c r="AA141" s="26"/>
      <c r="AB141" s="26"/>
      <c r="AC141" s="26"/>
      <c r="AD141" s="26"/>
      <c r="AE141" s="26"/>
      <c r="AR141" s="165" t="s">
        <v>170</v>
      </c>
      <c r="AT141" s="165" t="s">
        <v>167</v>
      </c>
      <c r="AU141" s="165" t="s">
        <v>86</v>
      </c>
      <c r="AY141" s="14" t="s">
        <v>165</v>
      </c>
      <c r="BE141" s="166">
        <f t="shared" si="8"/>
        <v>0</v>
      </c>
      <c r="BF141" s="166">
        <f t="shared" si="9"/>
        <v>0</v>
      </c>
      <c r="BG141" s="166">
        <f t="shared" si="10"/>
        <v>0</v>
      </c>
      <c r="BH141" s="166">
        <f t="shared" si="11"/>
        <v>0</v>
      </c>
      <c r="BI141" s="166">
        <f t="shared" si="12"/>
        <v>0</v>
      </c>
      <c r="BJ141" s="14" t="s">
        <v>86</v>
      </c>
      <c r="BK141" s="166">
        <f t="shared" si="13"/>
        <v>0</v>
      </c>
      <c r="BL141" s="14" t="s">
        <v>170</v>
      </c>
      <c r="BM141" s="165" t="s">
        <v>207</v>
      </c>
    </row>
    <row r="142" spans="1:65" s="2" customFormat="1" ht="44.25" customHeight="1">
      <c r="A142" s="26"/>
      <c r="B142" s="154"/>
      <c r="C142" s="155" t="s">
        <v>208</v>
      </c>
      <c r="D142" s="155" t="s">
        <v>167</v>
      </c>
      <c r="E142" s="223" t="s">
        <v>209</v>
      </c>
      <c r="F142" s="224"/>
      <c r="G142" s="156" t="s">
        <v>203</v>
      </c>
      <c r="H142" s="157">
        <v>31.75</v>
      </c>
      <c r="I142" s="158">
        <v>0</v>
      </c>
      <c r="J142" s="158">
        <v>0</v>
      </c>
      <c r="K142" s="158">
        <f t="shared" si="1"/>
        <v>0</v>
      </c>
      <c r="L142" s="159"/>
      <c r="M142" s="27"/>
      <c r="N142" s="160" t="s">
        <v>1</v>
      </c>
      <c r="O142" s="161" t="s">
        <v>37</v>
      </c>
      <c r="P142" s="162">
        <f t="shared" si="2"/>
        <v>0</v>
      </c>
      <c r="Q142" s="162">
        <f t="shared" si="3"/>
        <v>0</v>
      </c>
      <c r="R142" s="162">
        <f t="shared" si="4"/>
        <v>0</v>
      </c>
      <c r="S142" s="163">
        <v>7.8E-2</v>
      </c>
      <c r="T142" s="163">
        <f t="shared" si="5"/>
        <v>2.4765000000000001</v>
      </c>
      <c r="U142" s="163">
        <v>0</v>
      </c>
      <c r="V142" s="163">
        <f t="shared" si="6"/>
        <v>0</v>
      </c>
      <c r="W142" s="163">
        <v>0</v>
      </c>
      <c r="X142" s="164">
        <f t="shared" si="7"/>
        <v>0</v>
      </c>
      <c r="Y142" s="26"/>
      <c r="Z142" s="26"/>
      <c r="AA142" s="26"/>
      <c r="AB142" s="26"/>
      <c r="AC142" s="26"/>
      <c r="AD142" s="26"/>
      <c r="AE142" s="26"/>
      <c r="AR142" s="165" t="s">
        <v>170</v>
      </c>
      <c r="AT142" s="165" t="s">
        <v>167</v>
      </c>
      <c r="AU142" s="165" t="s">
        <v>86</v>
      </c>
      <c r="AY142" s="14" t="s">
        <v>165</v>
      </c>
      <c r="BE142" s="166">
        <f t="shared" si="8"/>
        <v>0</v>
      </c>
      <c r="BF142" s="166">
        <f t="shared" si="9"/>
        <v>0</v>
      </c>
      <c r="BG142" s="166">
        <f t="shared" si="10"/>
        <v>0</v>
      </c>
      <c r="BH142" s="166">
        <f t="shared" si="11"/>
        <v>0</v>
      </c>
      <c r="BI142" s="166">
        <f t="shared" si="12"/>
        <v>0</v>
      </c>
      <c r="BJ142" s="14" t="s">
        <v>86</v>
      </c>
      <c r="BK142" s="166">
        <f t="shared" si="13"/>
        <v>0</v>
      </c>
      <c r="BL142" s="14" t="s">
        <v>170</v>
      </c>
      <c r="BM142" s="165" t="s">
        <v>210</v>
      </c>
    </row>
    <row r="143" spans="1:65" s="2" customFormat="1" ht="37.9" customHeight="1">
      <c r="A143" s="26"/>
      <c r="B143" s="154"/>
      <c r="C143" s="155" t="s">
        <v>211</v>
      </c>
      <c r="D143" s="155" t="s">
        <v>167</v>
      </c>
      <c r="E143" s="223" t="s">
        <v>212</v>
      </c>
      <c r="F143" s="224"/>
      <c r="G143" s="156" t="s">
        <v>203</v>
      </c>
      <c r="H143" s="157">
        <v>28.9</v>
      </c>
      <c r="I143" s="158">
        <v>0</v>
      </c>
      <c r="J143" s="158">
        <v>0</v>
      </c>
      <c r="K143" s="158">
        <f t="shared" si="1"/>
        <v>0</v>
      </c>
      <c r="L143" s="159"/>
      <c r="M143" s="27"/>
      <c r="N143" s="160" t="s">
        <v>1</v>
      </c>
      <c r="O143" s="161" t="s">
        <v>37</v>
      </c>
      <c r="P143" s="162">
        <f t="shared" si="2"/>
        <v>0</v>
      </c>
      <c r="Q143" s="162">
        <f t="shared" si="3"/>
        <v>0</v>
      </c>
      <c r="R143" s="162">
        <f t="shared" si="4"/>
        <v>0</v>
      </c>
      <c r="S143" s="163">
        <v>7.8E-2</v>
      </c>
      <c r="T143" s="163">
        <f t="shared" si="5"/>
        <v>2.2542</v>
      </c>
      <c r="U143" s="163">
        <v>0</v>
      </c>
      <c r="V143" s="163">
        <f t="shared" si="6"/>
        <v>0</v>
      </c>
      <c r="W143" s="163">
        <v>0</v>
      </c>
      <c r="X143" s="164">
        <f t="shared" si="7"/>
        <v>0</v>
      </c>
      <c r="Y143" s="26"/>
      <c r="Z143" s="26"/>
      <c r="AA143" s="26"/>
      <c r="AB143" s="26"/>
      <c r="AC143" s="26"/>
      <c r="AD143" s="26"/>
      <c r="AE143" s="26"/>
      <c r="AR143" s="165" t="s">
        <v>170</v>
      </c>
      <c r="AT143" s="165" t="s">
        <v>167</v>
      </c>
      <c r="AU143" s="165" t="s">
        <v>86</v>
      </c>
      <c r="AY143" s="14" t="s">
        <v>165</v>
      </c>
      <c r="BE143" s="166">
        <f t="shared" si="8"/>
        <v>0</v>
      </c>
      <c r="BF143" s="166">
        <f t="shared" si="9"/>
        <v>0</v>
      </c>
      <c r="BG143" s="166">
        <f t="shared" si="10"/>
        <v>0</v>
      </c>
      <c r="BH143" s="166">
        <f t="shared" si="11"/>
        <v>0</v>
      </c>
      <c r="BI143" s="166">
        <f t="shared" si="12"/>
        <v>0</v>
      </c>
      <c r="BJ143" s="14" t="s">
        <v>86</v>
      </c>
      <c r="BK143" s="166">
        <f t="shared" si="13"/>
        <v>0</v>
      </c>
      <c r="BL143" s="14" t="s">
        <v>170</v>
      </c>
      <c r="BM143" s="165" t="s">
        <v>213</v>
      </c>
    </row>
    <row r="144" spans="1:65" s="2" customFormat="1" ht="37.9" customHeight="1">
      <c r="A144" s="26"/>
      <c r="B144" s="154"/>
      <c r="C144" s="155" t="s">
        <v>214</v>
      </c>
      <c r="D144" s="155" t="s">
        <v>167</v>
      </c>
      <c r="E144" s="223" t="s">
        <v>215</v>
      </c>
      <c r="F144" s="224"/>
      <c r="G144" s="156" t="s">
        <v>181</v>
      </c>
      <c r="H144" s="157">
        <v>6</v>
      </c>
      <c r="I144" s="158">
        <v>0</v>
      </c>
      <c r="J144" s="158">
        <v>0</v>
      </c>
      <c r="K144" s="158">
        <f t="shared" si="1"/>
        <v>0</v>
      </c>
      <c r="L144" s="159"/>
      <c r="M144" s="27"/>
      <c r="N144" s="160" t="s">
        <v>1</v>
      </c>
      <c r="O144" s="161" t="s">
        <v>37</v>
      </c>
      <c r="P144" s="162">
        <f t="shared" si="2"/>
        <v>0</v>
      </c>
      <c r="Q144" s="162">
        <f t="shared" si="3"/>
        <v>0</v>
      </c>
      <c r="R144" s="162">
        <f t="shared" si="4"/>
        <v>0</v>
      </c>
      <c r="S144" s="163">
        <v>7.8E-2</v>
      </c>
      <c r="T144" s="163">
        <f t="shared" si="5"/>
        <v>0.46799999999999997</v>
      </c>
      <c r="U144" s="163">
        <v>0</v>
      </c>
      <c r="V144" s="163">
        <f t="shared" si="6"/>
        <v>0</v>
      </c>
      <c r="W144" s="163">
        <v>0</v>
      </c>
      <c r="X144" s="164">
        <f t="shared" si="7"/>
        <v>0</v>
      </c>
      <c r="Y144" s="26"/>
      <c r="Z144" s="26"/>
      <c r="AA144" s="26"/>
      <c r="AB144" s="26"/>
      <c r="AC144" s="26"/>
      <c r="AD144" s="26"/>
      <c r="AE144" s="26"/>
      <c r="AR144" s="165" t="s">
        <v>170</v>
      </c>
      <c r="AT144" s="165" t="s">
        <v>167</v>
      </c>
      <c r="AU144" s="165" t="s">
        <v>86</v>
      </c>
      <c r="AY144" s="14" t="s">
        <v>165</v>
      </c>
      <c r="BE144" s="166">
        <f t="shared" si="8"/>
        <v>0</v>
      </c>
      <c r="BF144" s="166">
        <f t="shared" si="9"/>
        <v>0</v>
      </c>
      <c r="BG144" s="166">
        <f t="shared" si="10"/>
        <v>0</v>
      </c>
      <c r="BH144" s="166">
        <f t="shared" si="11"/>
        <v>0</v>
      </c>
      <c r="BI144" s="166">
        <f t="shared" si="12"/>
        <v>0</v>
      </c>
      <c r="BJ144" s="14" t="s">
        <v>86</v>
      </c>
      <c r="BK144" s="166">
        <f t="shared" si="13"/>
        <v>0</v>
      </c>
      <c r="BL144" s="14" t="s">
        <v>170</v>
      </c>
      <c r="BM144" s="165" t="s">
        <v>216</v>
      </c>
    </row>
    <row r="145" spans="1:65" s="2" customFormat="1" ht="37.9" customHeight="1">
      <c r="A145" s="26"/>
      <c r="B145" s="154"/>
      <c r="C145" s="155" t="s">
        <v>217</v>
      </c>
      <c r="D145" s="155" t="s">
        <v>167</v>
      </c>
      <c r="E145" s="223" t="s">
        <v>218</v>
      </c>
      <c r="F145" s="224"/>
      <c r="G145" s="156" t="s">
        <v>181</v>
      </c>
      <c r="H145" s="157">
        <v>6</v>
      </c>
      <c r="I145" s="158">
        <v>0</v>
      </c>
      <c r="J145" s="158">
        <v>0</v>
      </c>
      <c r="K145" s="158">
        <f t="shared" si="1"/>
        <v>0</v>
      </c>
      <c r="L145" s="159"/>
      <c r="M145" s="27"/>
      <c r="N145" s="160" t="s">
        <v>1</v>
      </c>
      <c r="O145" s="161" t="s">
        <v>37</v>
      </c>
      <c r="P145" s="162">
        <f t="shared" si="2"/>
        <v>0</v>
      </c>
      <c r="Q145" s="162">
        <f t="shared" si="3"/>
        <v>0</v>
      </c>
      <c r="R145" s="162">
        <f t="shared" si="4"/>
        <v>0</v>
      </c>
      <c r="S145" s="163">
        <v>7.8E-2</v>
      </c>
      <c r="T145" s="163">
        <f t="shared" si="5"/>
        <v>0.46799999999999997</v>
      </c>
      <c r="U145" s="163">
        <v>0</v>
      </c>
      <c r="V145" s="163">
        <f t="shared" si="6"/>
        <v>0</v>
      </c>
      <c r="W145" s="163">
        <v>0</v>
      </c>
      <c r="X145" s="164">
        <f t="shared" si="7"/>
        <v>0</v>
      </c>
      <c r="Y145" s="26"/>
      <c r="Z145" s="26"/>
      <c r="AA145" s="26"/>
      <c r="AB145" s="26"/>
      <c r="AC145" s="26"/>
      <c r="AD145" s="26"/>
      <c r="AE145" s="26"/>
      <c r="AR145" s="165" t="s">
        <v>170</v>
      </c>
      <c r="AT145" s="165" t="s">
        <v>167</v>
      </c>
      <c r="AU145" s="165" t="s">
        <v>86</v>
      </c>
      <c r="AY145" s="14" t="s">
        <v>165</v>
      </c>
      <c r="BE145" s="166">
        <f t="shared" si="8"/>
        <v>0</v>
      </c>
      <c r="BF145" s="166">
        <f t="shared" si="9"/>
        <v>0</v>
      </c>
      <c r="BG145" s="166">
        <f t="shared" si="10"/>
        <v>0</v>
      </c>
      <c r="BH145" s="166">
        <f t="shared" si="11"/>
        <v>0</v>
      </c>
      <c r="BI145" s="166">
        <f t="shared" si="12"/>
        <v>0</v>
      </c>
      <c r="BJ145" s="14" t="s">
        <v>86</v>
      </c>
      <c r="BK145" s="166">
        <f t="shared" si="13"/>
        <v>0</v>
      </c>
      <c r="BL145" s="14" t="s">
        <v>170</v>
      </c>
      <c r="BM145" s="165" t="s">
        <v>219</v>
      </c>
    </row>
    <row r="146" spans="1:65" s="2" customFormat="1" ht="37.9" customHeight="1">
      <c r="A146" s="26"/>
      <c r="B146" s="154"/>
      <c r="C146" s="155" t="s">
        <v>220</v>
      </c>
      <c r="D146" s="155" t="s">
        <v>167</v>
      </c>
      <c r="E146" s="223" t="s">
        <v>221</v>
      </c>
      <c r="F146" s="224"/>
      <c r="G146" s="156" t="s">
        <v>181</v>
      </c>
      <c r="H146" s="157">
        <v>12</v>
      </c>
      <c r="I146" s="158">
        <v>0</v>
      </c>
      <c r="J146" s="158">
        <v>0</v>
      </c>
      <c r="K146" s="158">
        <f t="shared" si="1"/>
        <v>0</v>
      </c>
      <c r="L146" s="159"/>
      <c r="M146" s="27"/>
      <c r="N146" s="160" t="s">
        <v>1</v>
      </c>
      <c r="O146" s="161" t="s">
        <v>37</v>
      </c>
      <c r="P146" s="162">
        <f t="shared" si="2"/>
        <v>0</v>
      </c>
      <c r="Q146" s="162">
        <f t="shared" si="3"/>
        <v>0</v>
      </c>
      <c r="R146" s="162">
        <f t="shared" si="4"/>
        <v>0</v>
      </c>
      <c r="S146" s="163">
        <v>7.8E-2</v>
      </c>
      <c r="T146" s="163">
        <f t="shared" si="5"/>
        <v>0.93599999999999994</v>
      </c>
      <c r="U146" s="163">
        <v>0</v>
      </c>
      <c r="V146" s="163">
        <f t="shared" si="6"/>
        <v>0</v>
      </c>
      <c r="W146" s="163">
        <v>0</v>
      </c>
      <c r="X146" s="164">
        <f t="shared" si="7"/>
        <v>0</v>
      </c>
      <c r="Y146" s="26"/>
      <c r="Z146" s="26"/>
      <c r="AA146" s="26"/>
      <c r="AB146" s="26"/>
      <c r="AC146" s="26"/>
      <c r="AD146" s="26"/>
      <c r="AE146" s="26"/>
      <c r="AR146" s="165" t="s">
        <v>170</v>
      </c>
      <c r="AT146" s="165" t="s">
        <v>167</v>
      </c>
      <c r="AU146" s="165" t="s">
        <v>86</v>
      </c>
      <c r="AY146" s="14" t="s">
        <v>165</v>
      </c>
      <c r="BE146" s="166">
        <f t="shared" si="8"/>
        <v>0</v>
      </c>
      <c r="BF146" s="166">
        <f t="shared" si="9"/>
        <v>0</v>
      </c>
      <c r="BG146" s="166">
        <f t="shared" si="10"/>
        <v>0</v>
      </c>
      <c r="BH146" s="166">
        <f t="shared" si="11"/>
        <v>0</v>
      </c>
      <c r="BI146" s="166">
        <f t="shared" si="12"/>
        <v>0</v>
      </c>
      <c r="BJ146" s="14" t="s">
        <v>86</v>
      </c>
      <c r="BK146" s="166">
        <f t="shared" si="13"/>
        <v>0</v>
      </c>
      <c r="BL146" s="14" t="s">
        <v>170</v>
      </c>
      <c r="BM146" s="165" t="s">
        <v>222</v>
      </c>
    </row>
    <row r="147" spans="1:65" s="2" customFormat="1" ht="37.9" customHeight="1">
      <c r="A147" s="26"/>
      <c r="B147" s="154"/>
      <c r="C147" s="155" t="s">
        <v>223</v>
      </c>
      <c r="D147" s="155" t="s">
        <v>167</v>
      </c>
      <c r="E147" s="223" t="s">
        <v>224</v>
      </c>
      <c r="F147" s="224"/>
      <c r="G147" s="156" t="s">
        <v>203</v>
      </c>
      <c r="H147" s="157">
        <v>11.07</v>
      </c>
      <c r="I147" s="158">
        <v>0</v>
      </c>
      <c r="J147" s="158">
        <v>0</v>
      </c>
      <c r="K147" s="158">
        <f t="shared" si="1"/>
        <v>0</v>
      </c>
      <c r="L147" s="159"/>
      <c r="M147" s="27"/>
      <c r="N147" s="160" t="s">
        <v>1</v>
      </c>
      <c r="O147" s="161" t="s">
        <v>37</v>
      </c>
      <c r="P147" s="162">
        <f t="shared" si="2"/>
        <v>0</v>
      </c>
      <c r="Q147" s="162">
        <f t="shared" si="3"/>
        <v>0</v>
      </c>
      <c r="R147" s="162">
        <f t="shared" si="4"/>
        <v>0</v>
      </c>
      <c r="S147" s="163">
        <v>7.8E-2</v>
      </c>
      <c r="T147" s="163">
        <f t="shared" si="5"/>
        <v>0.86346000000000001</v>
      </c>
      <c r="U147" s="163">
        <v>0</v>
      </c>
      <c r="V147" s="163">
        <f t="shared" si="6"/>
        <v>0</v>
      </c>
      <c r="W147" s="163">
        <v>0</v>
      </c>
      <c r="X147" s="164">
        <f t="shared" si="7"/>
        <v>0</v>
      </c>
      <c r="Y147" s="26"/>
      <c r="Z147" s="26"/>
      <c r="AA147" s="26"/>
      <c r="AB147" s="26"/>
      <c r="AC147" s="26"/>
      <c r="AD147" s="26"/>
      <c r="AE147" s="26"/>
      <c r="AR147" s="165" t="s">
        <v>170</v>
      </c>
      <c r="AT147" s="165" t="s">
        <v>167</v>
      </c>
      <c r="AU147" s="165" t="s">
        <v>86</v>
      </c>
      <c r="AY147" s="14" t="s">
        <v>165</v>
      </c>
      <c r="BE147" s="166">
        <f t="shared" si="8"/>
        <v>0</v>
      </c>
      <c r="BF147" s="166">
        <f t="shared" si="9"/>
        <v>0</v>
      </c>
      <c r="BG147" s="166">
        <f t="shared" si="10"/>
        <v>0</v>
      </c>
      <c r="BH147" s="166">
        <f t="shared" si="11"/>
        <v>0</v>
      </c>
      <c r="BI147" s="166">
        <f t="shared" si="12"/>
        <v>0</v>
      </c>
      <c r="BJ147" s="14" t="s">
        <v>86</v>
      </c>
      <c r="BK147" s="166">
        <f t="shared" si="13"/>
        <v>0</v>
      </c>
      <c r="BL147" s="14" t="s">
        <v>170</v>
      </c>
      <c r="BM147" s="165" t="s">
        <v>225</v>
      </c>
    </row>
    <row r="148" spans="1:65" s="2" customFormat="1" ht="44.25" customHeight="1">
      <c r="A148" s="26"/>
      <c r="B148" s="154"/>
      <c r="C148" s="155" t="s">
        <v>8</v>
      </c>
      <c r="D148" s="155" t="s">
        <v>167</v>
      </c>
      <c r="E148" s="223" t="s">
        <v>226</v>
      </c>
      <c r="F148" s="224"/>
      <c r="G148" s="156" t="s">
        <v>181</v>
      </c>
      <c r="H148" s="157">
        <v>3</v>
      </c>
      <c r="I148" s="158">
        <v>0</v>
      </c>
      <c r="J148" s="158">
        <v>0</v>
      </c>
      <c r="K148" s="158">
        <f t="shared" si="1"/>
        <v>0</v>
      </c>
      <c r="L148" s="159"/>
      <c r="M148" s="27"/>
      <c r="N148" s="160" t="s">
        <v>1</v>
      </c>
      <c r="O148" s="161" t="s">
        <v>37</v>
      </c>
      <c r="P148" s="162">
        <f t="shared" si="2"/>
        <v>0</v>
      </c>
      <c r="Q148" s="162">
        <f t="shared" si="3"/>
        <v>0</v>
      </c>
      <c r="R148" s="162">
        <f t="shared" si="4"/>
        <v>0</v>
      </c>
      <c r="S148" s="163">
        <v>7.8E-2</v>
      </c>
      <c r="T148" s="163">
        <f t="shared" si="5"/>
        <v>0.23399999999999999</v>
      </c>
      <c r="U148" s="163">
        <v>0</v>
      </c>
      <c r="V148" s="163">
        <f t="shared" si="6"/>
        <v>0</v>
      </c>
      <c r="W148" s="163">
        <v>0</v>
      </c>
      <c r="X148" s="164">
        <f t="shared" si="7"/>
        <v>0</v>
      </c>
      <c r="Y148" s="26"/>
      <c r="Z148" s="26"/>
      <c r="AA148" s="26"/>
      <c r="AB148" s="26"/>
      <c r="AC148" s="26"/>
      <c r="AD148" s="26"/>
      <c r="AE148" s="26"/>
      <c r="AR148" s="165" t="s">
        <v>170</v>
      </c>
      <c r="AT148" s="165" t="s">
        <v>167</v>
      </c>
      <c r="AU148" s="165" t="s">
        <v>86</v>
      </c>
      <c r="AY148" s="14" t="s">
        <v>165</v>
      </c>
      <c r="BE148" s="166">
        <f t="shared" si="8"/>
        <v>0</v>
      </c>
      <c r="BF148" s="166">
        <f t="shared" si="9"/>
        <v>0</v>
      </c>
      <c r="BG148" s="166">
        <f t="shared" si="10"/>
        <v>0</v>
      </c>
      <c r="BH148" s="166">
        <f t="shared" si="11"/>
        <v>0</v>
      </c>
      <c r="BI148" s="166">
        <f t="shared" si="12"/>
        <v>0</v>
      </c>
      <c r="BJ148" s="14" t="s">
        <v>86</v>
      </c>
      <c r="BK148" s="166">
        <f t="shared" si="13"/>
        <v>0</v>
      </c>
      <c r="BL148" s="14" t="s">
        <v>170</v>
      </c>
      <c r="BM148" s="165" t="s">
        <v>227</v>
      </c>
    </row>
    <row r="149" spans="1:65" s="2" customFormat="1" ht="37.9" customHeight="1">
      <c r="A149" s="26"/>
      <c r="B149" s="154"/>
      <c r="C149" s="155" t="s">
        <v>228</v>
      </c>
      <c r="D149" s="155" t="s">
        <v>167</v>
      </c>
      <c r="E149" s="223" t="s">
        <v>229</v>
      </c>
      <c r="F149" s="224"/>
      <c r="G149" s="156" t="s">
        <v>181</v>
      </c>
      <c r="H149" s="157">
        <v>5</v>
      </c>
      <c r="I149" s="158">
        <v>0</v>
      </c>
      <c r="J149" s="158">
        <v>0</v>
      </c>
      <c r="K149" s="158">
        <f t="shared" si="1"/>
        <v>0</v>
      </c>
      <c r="L149" s="159"/>
      <c r="M149" s="27"/>
      <c r="N149" s="160" t="s">
        <v>1</v>
      </c>
      <c r="O149" s="161" t="s">
        <v>37</v>
      </c>
      <c r="P149" s="162">
        <f t="shared" si="2"/>
        <v>0</v>
      </c>
      <c r="Q149" s="162">
        <f t="shared" si="3"/>
        <v>0</v>
      </c>
      <c r="R149" s="162">
        <f t="shared" si="4"/>
        <v>0</v>
      </c>
      <c r="S149" s="163">
        <v>7.8E-2</v>
      </c>
      <c r="T149" s="163">
        <f t="shared" si="5"/>
        <v>0.39</v>
      </c>
      <c r="U149" s="163">
        <v>0</v>
      </c>
      <c r="V149" s="163">
        <f t="shared" si="6"/>
        <v>0</v>
      </c>
      <c r="W149" s="163">
        <v>0</v>
      </c>
      <c r="X149" s="164">
        <f t="shared" si="7"/>
        <v>0</v>
      </c>
      <c r="Y149" s="26"/>
      <c r="Z149" s="26"/>
      <c r="AA149" s="26"/>
      <c r="AB149" s="26"/>
      <c r="AC149" s="26"/>
      <c r="AD149" s="26"/>
      <c r="AE149" s="26"/>
      <c r="AR149" s="165" t="s">
        <v>170</v>
      </c>
      <c r="AT149" s="165" t="s">
        <v>167</v>
      </c>
      <c r="AU149" s="165" t="s">
        <v>86</v>
      </c>
      <c r="AY149" s="14" t="s">
        <v>165</v>
      </c>
      <c r="BE149" s="166">
        <f t="shared" si="8"/>
        <v>0</v>
      </c>
      <c r="BF149" s="166">
        <f t="shared" si="9"/>
        <v>0</v>
      </c>
      <c r="BG149" s="166">
        <f t="shared" si="10"/>
        <v>0</v>
      </c>
      <c r="BH149" s="166">
        <f t="shared" si="11"/>
        <v>0</v>
      </c>
      <c r="BI149" s="166">
        <f t="shared" si="12"/>
        <v>0</v>
      </c>
      <c r="BJ149" s="14" t="s">
        <v>86</v>
      </c>
      <c r="BK149" s="166">
        <f t="shared" si="13"/>
        <v>0</v>
      </c>
      <c r="BL149" s="14" t="s">
        <v>170</v>
      </c>
      <c r="BM149" s="165" t="s">
        <v>230</v>
      </c>
    </row>
    <row r="150" spans="1:65" s="2" customFormat="1" ht="37.9" customHeight="1">
      <c r="A150" s="26"/>
      <c r="B150" s="154"/>
      <c r="C150" s="155" t="s">
        <v>231</v>
      </c>
      <c r="D150" s="155" t="s">
        <v>167</v>
      </c>
      <c r="E150" s="223" t="s">
        <v>232</v>
      </c>
      <c r="F150" s="224"/>
      <c r="G150" s="156" t="s">
        <v>203</v>
      </c>
      <c r="H150" s="157">
        <v>522</v>
      </c>
      <c r="I150" s="158">
        <v>0</v>
      </c>
      <c r="J150" s="158">
        <v>0</v>
      </c>
      <c r="K150" s="158">
        <f t="shared" si="1"/>
        <v>0</v>
      </c>
      <c r="L150" s="159"/>
      <c r="M150" s="27"/>
      <c r="N150" s="160" t="s">
        <v>1</v>
      </c>
      <c r="O150" s="161" t="s">
        <v>37</v>
      </c>
      <c r="P150" s="162">
        <f t="shared" si="2"/>
        <v>0</v>
      </c>
      <c r="Q150" s="162">
        <f t="shared" si="3"/>
        <v>0</v>
      </c>
      <c r="R150" s="162">
        <f t="shared" si="4"/>
        <v>0</v>
      </c>
      <c r="S150" s="163">
        <v>0.93400000000000005</v>
      </c>
      <c r="T150" s="163">
        <f t="shared" si="5"/>
        <v>487.548</v>
      </c>
      <c r="U150" s="163">
        <v>0</v>
      </c>
      <c r="V150" s="163">
        <f t="shared" si="6"/>
        <v>0</v>
      </c>
      <c r="W150" s="163">
        <v>0</v>
      </c>
      <c r="X150" s="164">
        <f t="shared" si="7"/>
        <v>0</v>
      </c>
      <c r="Y150" s="26"/>
      <c r="Z150" s="26"/>
      <c r="AA150" s="26"/>
      <c r="AB150" s="26"/>
      <c r="AC150" s="26"/>
      <c r="AD150" s="26"/>
      <c r="AE150" s="26"/>
      <c r="AR150" s="165" t="s">
        <v>170</v>
      </c>
      <c r="AT150" s="165" t="s">
        <v>167</v>
      </c>
      <c r="AU150" s="165" t="s">
        <v>86</v>
      </c>
      <c r="AY150" s="14" t="s">
        <v>165</v>
      </c>
      <c r="BE150" s="166">
        <f t="shared" si="8"/>
        <v>0</v>
      </c>
      <c r="BF150" s="166">
        <f t="shared" si="9"/>
        <v>0</v>
      </c>
      <c r="BG150" s="166">
        <f t="shared" si="10"/>
        <v>0</v>
      </c>
      <c r="BH150" s="166">
        <f t="shared" si="11"/>
        <v>0</v>
      </c>
      <c r="BI150" s="166">
        <f t="shared" si="12"/>
        <v>0</v>
      </c>
      <c r="BJ150" s="14" t="s">
        <v>86</v>
      </c>
      <c r="BK150" s="166">
        <f t="shared" si="13"/>
        <v>0</v>
      </c>
      <c r="BL150" s="14" t="s">
        <v>170</v>
      </c>
      <c r="BM150" s="165" t="s">
        <v>233</v>
      </c>
    </row>
    <row r="151" spans="1:65" s="2" customFormat="1" ht="37.9" customHeight="1">
      <c r="A151" s="26"/>
      <c r="B151" s="154"/>
      <c r="C151" s="155" t="s">
        <v>234</v>
      </c>
      <c r="D151" s="155" t="s">
        <v>167</v>
      </c>
      <c r="E151" s="223" t="s">
        <v>235</v>
      </c>
      <c r="F151" s="224"/>
      <c r="G151" s="156" t="s">
        <v>203</v>
      </c>
      <c r="H151" s="157">
        <v>669.74</v>
      </c>
      <c r="I151" s="158">
        <v>0</v>
      </c>
      <c r="J151" s="158">
        <v>0</v>
      </c>
      <c r="K151" s="158">
        <f t="shared" si="1"/>
        <v>0</v>
      </c>
      <c r="L151" s="159"/>
      <c r="M151" s="27"/>
      <c r="N151" s="160" t="s">
        <v>1</v>
      </c>
      <c r="O151" s="161" t="s">
        <v>37</v>
      </c>
      <c r="P151" s="162">
        <f t="shared" si="2"/>
        <v>0</v>
      </c>
      <c r="Q151" s="162">
        <f t="shared" si="3"/>
        <v>0</v>
      </c>
      <c r="R151" s="162">
        <f t="shared" si="4"/>
        <v>0</v>
      </c>
      <c r="S151" s="163">
        <v>0.93400000000000005</v>
      </c>
      <c r="T151" s="163">
        <f t="shared" si="5"/>
        <v>625.53716000000009</v>
      </c>
      <c r="U151" s="163">
        <v>0</v>
      </c>
      <c r="V151" s="163">
        <f t="shared" si="6"/>
        <v>0</v>
      </c>
      <c r="W151" s="163">
        <v>0</v>
      </c>
      <c r="X151" s="164">
        <f t="shared" si="7"/>
        <v>0</v>
      </c>
      <c r="Y151" s="26"/>
      <c r="Z151" s="26"/>
      <c r="AA151" s="26"/>
      <c r="AB151" s="26"/>
      <c r="AC151" s="26"/>
      <c r="AD151" s="26"/>
      <c r="AE151" s="26"/>
      <c r="AR151" s="165" t="s">
        <v>170</v>
      </c>
      <c r="AT151" s="165" t="s">
        <v>167</v>
      </c>
      <c r="AU151" s="165" t="s">
        <v>86</v>
      </c>
      <c r="AY151" s="14" t="s">
        <v>165</v>
      </c>
      <c r="BE151" s="166">
        <f t="shared" si="8"/>
        <v>0</v>
      </c>
      <c r="BF151" s="166">
        <f t="shared" si="9"/>
        <v>0</v>
      </c>
      <c r="BG151" s="166">
        <f t="shared" si="10"/>
        <v>0</v>
      </c>
      <c r="BH151" s="166">
        <f t="shared" si="11"/>
        <v>0</v>
      </c>
      <c r="BI151" s="166">
        <f t="shared" si="12"/>
        <v>0</v>
      </c>
      <c r="BJ151" s="14" t="s">
        <v>86</v>
      </c>
      <c r="BK151" s="166">
        <f t="shared" si="13"/>
        <v>0</v>
      </c>
      <c r="BL151" s="14" t="s">
        <v>170</v>
      </c>
      <c r="BM151" s="165" t="s">
        <v>236</v>
      </c>
    </row>
    <row r="152" spans="1:65" s="2" customFormat="1" ht="37.9" customHeight="1">
      <c r="A152" s="26"/>
      <c r="B152" s="154"/>
      <c r="C152" s="155" t="s">
        <v>237</v>
      </c>
      <c r="D152" s="155" t="s">
        <v>167</v>
      </c>
      <c r="E152" s="223" t="s">
        <v>238</v>
      </c>
      <c r="F152" s="224"/>
      <c r="G152" s="156" t="s">
        <v>169</v>
      </c>
      <c r="H152" s="157">
        <v>1096</v>
      </c>
      <c r="I152" s="158">
        <v>0</v>
      </c>
      <c r="J152" s="158">
        <v>0</v>
      </c>
      <c r="K152" s="158">
        <f t="shared" si="1"/>
        <v>0</v>
      </c>
      <c r="L152" s="159"/>
      <c r="M152" s="27"/>
      <c r="N152" s="160" t="s">
        <v>1</v>
      </c>
      <c r="O152" s="161" t="s">
        <v>37</v>
      </c>
      <c r="P152" s="162">
        <f t="shared" si="2"/>
        <v>0</v>
      </c>
      <c r="Q152" s="162">
        <f t="shared" si="3"/>
        <v>0</v>
      </c>
      <c r="R152" s="162">
        <f t="shared" si="4"/>
        <v>0</v>
      </c>
      <c r="S152" s="163">
        <v>8.5000000000000006E-2</v>
      </c>
      <c r="T152" s="163">
        <f t="shared" si="5"/>
        <v>93.160000000000011</v>
      </c>
      <c r="U152" s="163">
        <v>0</v>
      </c>
      <c r="V152" s="163">
        <f t="shared" si="6"/>
        <v>0</v>
      </c>
      <c r="W152" s="163">
        <v>0</v>
      </c>
      <c r="X152" s="164">
        <f t="shared" si="7"/>
        <v>0</v>
      </c>
      <c r="Y152" s="26"/>
      <c r="Z152" s="26"/>
      <c r="AA152" s="26"/>
      <c r="AB152" s="26"/>
      <c r="AC152" s="26"/>
      <c r="AD152" s="26"/>
      <c r="AE152" s="26"/>
      <c r="AR152" s="165" t="s">
        <v>170</v>
      </c>
      <c r="AT152" s="165" t="s">
        <v>167</v>
      </c>
      <c r="AU152" s="165" t="s">
        <v>86</v>
      </c>
      <c r="AY152" s="14" t="s">
        <v>165</v>
      </c>
      <c r="BE152" s="166">
        <f t="shared" si="8"/>
        <v>0</v>
      </c>
      <c r="BF152" s="166">
        <f t="shared" si="9"/>
        <v>0</v>
      </c>
      <c r="BG152" s="166">
        <f t="shared" si="10"/>
        <v>0</v>
      </c>
      <c r="BH152" s="166">
        <f t="shared" si="11"/>
        <v>0</v>
      </c>
      <c r="BI152" s="166">
        <f t="shared" si="12"/>
        <v>0</v>
      </c>
      <c r="BJ152" s="14" t="s">
        <v>86</v>
      </c>
      <c r="BK152" s="166">
        <f t="shared" si="13"/>
        <v>0</v>
      </c>
      <c r="BL152" s="14" t="s">
        <v>170</v>
      </c>
      <c r="BM152" s="165" t="s">
        <v>239</v>
      </c>
    </row>
    <row r="153" spans="1:65" s="2" customFormat="1" ht="24.2" customHeight="1">
      <c r="A153" s="26"/>
      <c r="B153" s="154"/>
      <c r="C153" s="155" t="s">
        <v>240</v>
      </c>
      <c r="D153" s="155" t="s">
        <v>167</v>
      </c>
      <c r="E153" s="223" t="s">
        <v>241</v>
      </c>
      <c r="F153" s="224"/>
      <c r="G153" s="156" t="s">
        <v>169</v>
      </c>
      <c r="H153" s="157">
        <v>1015</v>
      </c>
      <c r="I153" s="158">
        <v>0</v>
      </c>
      <c r="J153" s="158">
        <v>0</v>
      </c>
      <c r="K153" s="158">
        <f t="shared" si="1"/>
        <v>0</v>
      </c>
      <c r="L153" s="159"/>
      <c r="M153" s="27"/>
      <c r="N153" s="160" t="s">
        <v>1</v>
      </c>
      <c r="O153" s="161" t="s">
        <v>37</v>
      </c>
      <c r="P153" s="162">
        <f t="shared" si="2"/>
        <v>0</v>
      </c>
      <c r="Q153" s="162">
        <f t="shared" si="3"/>
        <v>0</v>
      </c>
      <c r="R153" s="162">
        <f t="shared" si="4"/>
        <v>0</v>
      </c>
      <c r="S153" s="163">
        <v>8.5000000000000006E-2</v>
      </c>
      <c r="T153" s="163">
        <f t="shared" si="5"/>
        <v>86.275000000000006</v>
      </c>
      <c r="U153" s="163">
        <v>0</v>
      </c>
      <c r="V153" s="163">
        <f t="shared" si="6"/>
        <v>0</v>
      </c>
      <c r="W153" s="163">
        <v>0</v>
      </c>
      <c r="X153" s="164">
        <f t="shared" si="7"/>
        <v>0</v>
      </c>
      <c r="Y153" s="26"/>
      <c r="Z153" s="26"/>
      <c r="AA153" s="26"/>
      <c r="AB153" s="26"/>
      <c r="AC153" s="26"/>
      <c r="AD153" s="26"/>
      <c r="AE153" s="26"/>
      <c r="AR153" s="165" t="s">
        <v>170</v>
      </c>
      <c r="AT153" s="165" t="s">
        <v>167</v>
      </c>
      <c r="AU153" s="165" t="s">
        <v>86</v>
      </c>
      <c r="AY153" s="14" t="s">
        <v>165</v>
      </c>
      <c r="BE153" s="166">
        <f t="shared" si="8"/>
        <v>0</v>
      </c>
      <c r="BF153" s="166">
        <f t="shared" si="9"/>
        <v>0</v>
      </c>
      <c r="BG153" s="166">
        <f t="shared" si="10"/>
        <v>0</v>
      </c>
      <c r="BH153" s="166">
        <f t="shared" si="11"/>
        <v>0</v>
      </c>
      <c r="BI153" s="166">
        <f t="shared" si="12"/>
        <v>0</v>
      </c>
      <c r="BJ153" s="14" t="s">
        <v>86</v>
      </c>
      <c r="BK153" s="166">
        <f t="shared" si="13"/>
        <v>0</v>
      </c>
      <c r="BL153" s="14" t="s">
        <v>170</v>
      </c>
      <c r="BM153" s="165" t="s">
        <v>242</v>
      </c>
    </row>
    <row r="154" spans="1:65" s="2" customFormat="1" ht="33" customHeight="1">
      <c r="A154" s="26"/>
      <c r="B154" s="154"/>
      <c r="C154" s="155" t="s">
        <v>243</v>
      </c>
      <c r="D154" s="155" t="s">
        <v>167</v>
      </c>
      <c r="E154" s="223" t="s">
        <v>244</v>
      </c>
      <c r="F154" s="224"/>
      <c r="G154" s="156" t="s">
        <v>203</v>
      </c>
      <c r="H154" s="157">
        <v>400</v>
      </c>
      <c r="I154" s="158">
        <v>0</v>
      </c>
      <c r="J154" s="158">
        <v>0</v>
      </c>
      <c r="K154" s="158">
        <f t="shared" si="1"/>
        <v>0</v>
      </c>
      <c r="L154" s="159"/>
      <c r="M154" s="27"/>
      <c r="N154" s="160" t="s">
        <v>1</v>
      </c>
      <c r="O154" s="161" t="s">
        <v>37</v>
      </c>
      <c r="P154" s="162">
        <f t="shared" si="2"/>
        <v>0</v>
      </c>
      <c r="Q154" s="162">
        <f t="shared" si="3"/>
        <v>0</v>
      </c>
      <c r="R154" s="162">
        <f t="shared" si="4"/>
        <v>0</v>
      </c>
      <c r="S154" s="163">
        <v>1.7000000000000001E-2</v>
      </c>
      <c r="T154" s="163">
        <f t="shared" si="5"/>
        <v>6.8000000000000007</v>
      </c>
      <c r="U154" s="163">
        <v>0</v>
      </c>
      <c r="V154" s="163">
        <f t="shared" si="6"/>
        <v>0</v>
      </c>
      <c r="W154" s="163">
        <v>0</v>
      </c>
      <c r="X154" s="164">
        <f t="shared" si="7"/>
        <v>0</v>
      </c>
      <c r="Y154" s="26"/>
      <c r="Z154" s="26"/>
      <c r="AA154" s="26"/>
      <c r="AB154" s="26"/>
      <c r="AC154" s="26"/>
      <c r="AD154" s="26"/>
      <c r="AE154" s="26"/>
      <c r="AR154" s="165" t="s">
        <v>170</v>
      </c>
      <c r="AT154" s="165" t="s">
        <v>167</v>
      </c>
      <c r="AU154" s="165" t="s">
        <v>86</v>
      </c>
      <c r="AY154" s="14" t="s">
        <v>165</v>
      </c>
      <c r="BE154" s="166">
        <f t="shared" si="8"/>
        <v>0</v>
      </c>
      <c r="BF154" s="166">
        <f t="shared" si="9"/>
        <v>0</v>
      </c>
      <c r="BG154" s="166">
        <f t="shared" si="10"/>
        <v>0</v>
      </c>
      <c r="BH154" s="166">
        <f t="shared" si="11"/>
        <v>0</v>
      </c>
      <c r="BI154" s="166">
        <f t="shared" si="12"/>
        <v>0</v>
      </c>
      <c r="BJ154" s="14" t="s">
        <v>86</v>
      </c>
      <c r="BK154" s="166">
        <f t="shared" si="13"/>
        <v>0</v>
      </c>
      <c r="BL154" s="14" t="s">
        <v>170</v>
      </c>
      <c r="BM154" s="165" t="s">
        <v>245</v>
      </c>
    </row>
    <row r="155" spans="1:65" s="2" customFormat="1" ht="24.2" customHeight="1">
      <c r="A155" s="26"/>
      <c r="B155" s="154"/>
      <c r="C155" s="155" t="s">
        <v>246</v>
      </c>
      <c r="D155" s="155" t="s">
        <v>167</v>
      </c>
      <c r="E155" s="223" t="s">
        <v>247</v>
      </c>
      <c r="F155" s="224"/>
      <c r="G155" s="156" t="s">
        <v>169</v>
      </c>
      <c r="H155" s="157">
        <v>3800</v>
      </c>
      <c r="I155" s="158">
        <v>0</v>
      </c>
      <c r="J155" s="158">
        <v>0</v>
      </c>
      <c r="K155" s="158">
        <f t="shared" si="1"/>
        <v>0</v>
      </c>
      <c r="L155" s="159"/>
      <c r="M155" s="27"/>
      <c r="N155" s="160" t="s">
        <v>1</v>
      </c>
      <c r="O155" s="161" t="s">
        <v>37</v>
      </c>
      <c r="P155" s="162">
        <f t="shared" si="2"/>
        <v>0</v>
      </c>
      <c r="Q155" s="162">
        <f t="shared" si="3"/>
        <v>0</v>
      </c>
      <c r="R155" s="162">
        <f t="shared" si="4"/>
        <v>0</v>
      </c>
      <c r="S155" s="163">
        <v>1.7000000000000001E-2</v>
      </c>
      <c r="T155" s="163">
        <f t="shared" si="5"/>
        <v>64.600000000000009</v>
      </c>
      <c r="U155" s="163">
        <v>0</v>
      </c>
      <c r="V155" s="163">
        <f t="shared" si="6"/>
        <v>0</v>
      </c>
      <c r="W155" s="163">
        <v>0</v>
      </c>
      <c r="X155" s="164">
        <f t="shared" si="7"/>
        <v>0</v>
      </c>
      <c r="Y155" s="26"/>
      <c r="Z155" s="26"/>
      <c r="AA155" s="26"/>
      <c r="AB155" s="26"/>
      <c r="AC155" s="26"/>
      <c r="AD155" s="26"/>
      <c r="AE155" s="26"/>
      <c r="AR155" s="165" t="s">
        <v>170</v>
      </c>
      <c r="AT155" s="165" t="s">
        <v>167</v>
      </c>
      <c r="AU155" s="165" t="s">
        <v>86</v>
      </c>
      <c r="AY155" s="14" t="s">
        <v>165</v>
      </c>
      <c r="BE155" s="166">
        <f t="shared" si="8"/>
        <v>0</v>
      </c>
      <c r="BF155" s="166">
        <f t="shared" si="9"/>
        <v>0</v>
      </c>
      <c r="BG155" s="166">
        <f t="shared" si="10"/>
        <v>0</v>
      </c>
      <c r="BH155" s="166">
        <f t="shared" si="11"/>
        <v>0</v>
      </c>
      <c r="BI155" s="166">
        <f t="shared" si="12"/>
        <v>0</v>
      </c>
      <c r="BJ155" s="14" t="s">
        <v>86</v>
      </c>
      <c r="BK155" s="166">
        <f t="shared" si="13"/>
        <v>0</v>
      </c>
      <c r="BL155" s="14" t="s">
        <v>170</v>
      </c>
      <c r="BM155" s="165" t="s">
        <v>248</v>
      </c>
    </row>
    <row r="156" spans="1:65" s="2" customFormat="1" ht="37.9" customHeight="1">
      <c r="A156" s="26"/>
      <c r="B156" s="154"/>
      <c r="C156" s="155" t="s">
        <v>249</v>
      </c>
      <c r="D156" s="155" t="s">
        <v>167</v>
      </c>
      <c r="E156" s="223" t="s">
        <v>250</v>
      </c>
      <c r="F156" s="224"/>
      <c r="G156" s="156" t="s">
        <v>169</v>
      </c>
      <c r="H156" s="157">
        <v>3800</v>
      </c>
      <c r="I156" s="158">
        <v>0</v>
      </c>
      <c r="J156" s="158">
        <v>0</v>
      </c>
      <c r="K156" s="158">
        <f t="shared" si="1"/>
        <v>0</v>
      </c>
      <c r="L156" s="159"/>
      <c r="M156" s="27"/>
      <c r="N156" s="160" t="s">
        <v>1</v>
      </c>
      <c r="O156" s="161" t="s">
        <v>37</v>
      </c>
      <c r="P156" s="162">
        <f t="shared" si="2"/>
        <v>0</v>
      </c>
      <c r="Q156" s="162">
        <f t="shared" si="3"/>
        <v>0</v>
      </c>
      <c r="R156" s="162">
        <f t="shared" si="4"/>
        <v>0</v>
      </c>
      <c r="S156" s="163">
        <v>1.6E-2</v>
      </c>
      <c r="T156" s="163">
        <f t="shared" si="5"/>
        <v>60.800000000000004</v>
      </c>
      <c r="U156" s="163">
        <v>0</v>
      </c>
      <c r="V156" s="163">
        <f t="shared" si="6"/>
        <v>0</v>
      </c>
      <c r="W156" s="163">
        <v>0</v>
      </c>
      <c r="X156" s="164">
        <f t="shared" si="7"/>
        <v>0</v>
      </c>
      <c r="Y156" s="26"/>
      <c r="Z156" s="26"/>
      <c r="AA156" s="26"/>
      <c r="AB156" s="26"/>
      <c r="AC156" s="26"/>
      <c r="AD156" s="26"/>
      <c r="AE156" s="26"/>
      <c r="AR156" s="165" t="s">
        <v>170</v>
      </c>
      <c r="AT156" s="165" t="s">
        <v>167</v>
      </c>
      <c r="AU156" s="165" t="s">
        <v>86</v>
      </c>
      <c r="AY156" s="14" t="s">
        <v>165</v>
      </c>
      <c r="BE156" s="166">
        <f t="shared" si="8"/>
        <v>0</v>
      </c>
      <c r="BF156" s="166">
        <f t="shared" si="9"/>
        <v>0</v>
      </c>
      <c r="BG156" s="166">
        <f t="shared" si="10"/>
        <v>0</v>
      </c>
      <c r="BH156" s="166">
        <f t="shared" si="11"/>
        <v>0</v>
      </c>
      <c r="BI156" s="166">
        <f t="shared" si="12"/>
        <v>0</v>
      </c>
      <c r="BJ156" s="14" t="s">
        <v>86</v>
      </c>
      <c r="BK156" s="166">
        <f t="shared" si="13"/>
        <v>0</v>
      </c>
      <c r="BL156" s="14" t="s">
        <v>170</v>
      </c>
      <c r="BM156" s="165" t="s">
        <v>251</v>
      </c>
    </row>
    <row r="157" spans="1:65" s="2" customFormat="1" ht="44.25" customHeight="1">
      <c r="A157" s="26"/>
      <c r="B157" s="154"/>
      <c r="C157" s="155" t="s">
        <v>252</v>
      </c>
      <c r="D157" s="155" t="s">
        <v>167</v>
      </c>
      <c r="E157" s="223" t="s">
        <v>253</v>
      </c>
      <c r="F157" s="224"/>
      <c r="G157" s="156" t="s">
        <v>169</v>
      </c>
      <c r="H157" s="157">
        <v>1100</v>
      </c>
      <c r="I157" s="158">
        <v>0</v>
      </c>
      <c r="J157" s="158">
        <v>0</v>
      </c>
      <c r="K157" s="158">
        <f t="shared" si="1"/>
        <v>0</v>
      </c>
      <c r="L157" s="159"/>
      <c r="M157" s="27"/>
      <c r="N157" s="160" t="s">
        <v>1</v>
      </c>
      <c r="O157" s="161" t="s">
        <v>37</v>
      </c>
      <c r="P157" s="162">
        <f t="shared" si="2"/>
        <v>0</v>
      </c>
      <c r="Q157" s="162">
        <f t="shared" si="3"/>
        <v>0</v>
      </c>
      <c r="R157" s="162">
        <f t="shared" si="4"/>
        <v>0</v>
      </c>
      <c r="S157" s="163">
        <v>1.6E-2</v>
      </c>
      <c r="T157" s="163">
        <f t="shared" si="5"/>
        <v>17.600000000000001</v>
      </c>
      <c r="U157" s="163">
        <v>0</v>
      </c>
      <c r="V157" s="163">
        <f t="shared" si="6"/>
        <v>0</v>
      </c>
      <c r="W157" s="163">
        <v>0</v>
      </c>
      <c r="X157" s="164">
        <f t="shared" si="7"/>
        <v>0</v>
      </c>
      <c r="Y157" s="26"/>
      <c r="Z157" s="26"/>
      <c r="AA157" s="26"/>
      <c r="AB157" s="26"/>
      <c r="AC157" s="26"/>
      <c r="AD157" s="26"/>
      <c r="AE157" s="26"/>
      <c r="AR157" s="165" t="s">
        <v>170</v>
      </c>
      <c r="AT157" s="165" t="s">
        <v>167</v>
      </c>
      <c r="AU157" s="165" t="s">
        <v>86</v>
      </c>
      <c r="AY157" s="14" t="s">
        <v>165</v>
      </c>
      <c r="BE157" s="166">
        <f t="shared" si="8"/>
        <v>0</v>
      </c>
      <c r="BF157" s="166">
        <f t="shared" si="9"/>
        <v>0</v>
      </c>
      <c r="BG157" s="166">
        <f t="shared" si="10"/>
        <v>0</v>
      </c>
      <c r="BH157" s="166">
        <f t="shared" si="11"/>
        <v>0</v>
      </c>
      <c r="BI157" s="166">
        <f t="shared" si="12"/>
        <v>0</v>
      </c>
      <c r="BJ157" s="14" t="s">
        <v>86</v>
      </c>
      <c r="BK157" s="166">
        <f t="shared" si="13"/>
        <v>0</v>
      </c>
      <c r="BL157" s="14" t="s">
        <v>170</v>
      </c>
      <c r="BM157" s="165" t="s">
        <v>254</v>
      </c>
    </row>
    <row r="158" spans="1:65" s="2" customFormat="1" ht="44.25" customHeight="1">
      <c r="A158" s="26"/>
      <c r="B158" s="154"/>
      <c r="C158" s="155" t="s">
        <v>255</v>
      </c>
      <c r="D158" s="155" t="s">
        <v>167</v>
      </c>
      <c r="E158" s="223" t="s">
        <v>256</v>
      </c>
      <c r="F158" s="224"/>
      <c r="G158" s="156" t="s">
        <v>169</v>
      </c>
      <c r="H158" s="157">
        <v>577</v>
      </c>
      <c r="I158" s="158">
        <v>0</v>
      </c>
      <c r="J158" s="158">
        <v>0</v>
      </c>
      <c r="K158" s="158">
        <f t="shared" si="1"/>
        <v>0</v>
      </c>
      <c r="L158" s="159"/>
      <c r="M158" s="27"/>
      <c r="N158" s="160" t="s">
        <v>1</v>
      </c>
      <c r="O158" s="161" t="s">
        <v>37</v>
      </c>
      <c r="P158" s="162">
        <f t="shared" si="2"/>
        <v>0</v>
      </c>
      <c r="Q158" s="162">
        <f t="shared" si="3"/>
        <v>0</v>
      </c>
      <c r="R158" s="162">
        <f t="shared" si="4"/>
        <v>0</v>
      </c>
      <c r="S158" s="163">
        <v>0.47399999999999998</v>
      </c>
      <c r="T158" s="163">
        <f t="shared" si="5"/>
        <v>273.49799999999999</v>
      </c>
      <c r="U158" s="163">
        <v>0</v>
      </c>
      <c r="V158" s="163">
        <f t="shared" si="6"/>
        <v>0</v>
      </c>
      <c r="W158" s="163">
        <v>0</v>
      </c>
      <c r="X158" s="164">
        <f t="shared" si="7"/>
        <v>0</v>
      </c>
      <c r="Y158" s="26"/>
      <c r="Z158" s="26"/>
      <c r="AA158" s="26"/>
      <c r="AB158" s="26"/>
      <c r="AC158" s="26"/>
      <c r="AD158" s="26"/>
      <c r="AE158" s="26"/>
      <c r="AR158" s="165" t="s">
        <v>170</v>
      </c>
      <c r="AT158" s="165" t="s">
        <v>167</v>
      </c>
      <c r="AU158" s="165" t="s">
        <v>86</v>
      </c>
      <c r="AY158" s="14" t="s">
        <v>165</v>
      </c>
      <c r="BE158" s="166">
        <f t="shared" si="8"/>
        <v>0</v>
      </c>
      <c r="BF158" s="166">
        <f t="shared" si="9"/>
        <v>0</v>
      </c>
      <c r="BG158" s="166">
        <f t="shared" si="10"/>
        <v>0</v>
      </c>
      <c r="BH158" s="166">
        <f t="shared" si="11"/>
        <v>0</v>
      </c>
      <c r="BI158" s="166">
        <f t="shared" si="12"/>
        <v>0</v>
      </c>
      <c r="BJ158" s="14" t="s">
        <v>86</v>
      </c>
      <c r="BK158" s="166">
        <f t="shared" si="13"/>
        <v>0</v>
      </c>
      <c r="BL158" s="14" t="s">
        <v>170</v>
      </c>
      <c r="BM158" s="165" t="s">
        <v>257</v>
      </c>
    </row>
    <row r="159" spans="1:65" s="2" customFormat="1" ht="55.5" customHeight="1">
      <c r="A159" s="26"/>
      <c r="B159" s="154"/>
      <c r="C159" s="155" t="s">
        <v>258</v>
      </c>
      <c r="D159" s="155" t="s">
        <v>167</v>
      </c>
      <c r="E159" s="223" t="s">
        <v>259</v>
      </c>
      <c r="F159" s="224"/>
      <c r="G159" s="156" t="s">
        <v>181</v>
      </c>
      <c r="H159" s="157">
        <v>8</v>
      </c>
      <c r="I159" s="158">
        <v>0</v>
      </c>
      <c r="J159" s="158">
        <v>0</v>
      </c>
      <c r="K159" s="158">
        <f t="shared" si="1"/>
        <v>0</v>
      </c>
      <c r="L159" s="159"/>
      <c r="M159" s="27"/>
      <c r="N159" s="160" t="s">
        <v>1</v>
      </c>
      <c r="O159" s="161" t="s">
        <v>37</v>
      </c>
      <c r="P159" s="162">
        <f t="shared" si="2"/>
        <v>0</v>
      </c>
      <c r="Q159" s="162">
        <f t="shared" si="3"/>
        <v>0</v>
      </c>
      <c r="R159" s="162">
        <f t="shared" si="4"/>
        <v>0</v>
      </c>
      <c r="S159" s="163">
        <v>0.35199999999999998</v>
      </c>
      <c r="T159" s="163">
        <f t="shared" si="5"/>
        <v>2.8159999999999998</v>
      </c>
      <c r="U159" s="163">
        <v>0</v>
      </c>
      <c r="V159" s="163">
        <f t="shared" si="6"/>
        <v>0</v>
      </c>
      <c r="W159" s="163">
        <v>0</v>
      </c>
      <c r="X159" s="164">
        <f t="shared" si="7"/>
        <v>0</v>
      </c>
      <c r="Y159" s="26"/>
      <c r="Z159" s="26"/>
      <c r="AA159" s="26"/>
      <c r="AB159" s="26"/>
      <c r="AC159" s="26"/>
      <c r="AD159" s="26"/>
      <c r="AE159" s="26"/>
      <c r="AR159" s="165" t="s">
        <v>170</v>
      </c>
      <c r="AT159" s="165" t="s">
        <v>167</v>
      </c>
      <c r="AU159" s="165" t="s">
        <v>86</v>
      </c>
      <c r="AY159" s="14" t="s">
        <v>165</v>
      </c>
      <c r="BE159" s="166">
        <f t="shared" si="8"/>
        <v>0</v>
      </c>
      <c r="BF159" s="166">
        <f t="shared" si="9"/>
        <v>0</v>
      </c>
      <c r="BG159" s="166">
        <f t="shared" si="10"/>
        <v>0</v>
      </c>
      <c r="BH159" s="166">
        <f t="shared" si="11"/>
        <v>0</v>
      </c>
      <c r="BI159" s="166">
        <f t="shared" si="12"/>
        <v>0</v>
      </c>
      <c r="BJ159" s="14" t="s">
        <v>86</v>
      </c>
      <c r="BK159" s="166">
        <f t="shared" si="13"/>
        <v>0</v>
      </c>
      <c r="BL159" s="14" t="s">
        <v>170</v>
      </c>
      <c r="BM159" s="165" t="s">
        <v>260</v>
      </c>
    </row>
    <row r="160" spans="1:65" s="2" customFormat="1" ht="55.5" customHeight="1">
      <c r="A160" s="26"/>
      <c r="B160" s="154"/>
      <c r="C160" s="155" t="s">
        <v>261</v>
      </c>
      <c r="D160" s="155" t="s">
        <v>167</v>
      </c>
      <c r="E160" s="223" t="s">
        <v>262</v>
      </c>
      <c r="F160" s="224"/>
      <c r="G160" s="156" t="s">
        <v>181</v>
      </c>
      <c r="H160" s="157">
        <v>27</v>
      </c>
      <c r="I160" s="158">
        <v>0</v>
      </c>
      <c r="J160" s="158">
        <v>0</v>
      </c>
      <c r="K160" s="158">
        <f t="shared" si="1"/>
        <v>0</v>
      </c>
      <c r="L160" s="159"/>
      <c r="M160" s="27"/>
      <c r="N160" s="160" t="s">
        <v>1</v>
      </c>
      <c r="O160" s="161" t="s">
        <v>37</v>
      </c>
      <c r="P160" s="162">
        <f t="shared" si="2"/>
        <v>0</v>
      </c>
      <c r="Q160" s="162">
        <f t="shared" si="3"/>
        <v>0</v>
      </c>
      <c r="R160" s="162">
        <f t="shared" si="4"/>
        <v>0</v>
      </c>
      <c r="S160" s="163">
        <v>0.35199999999999998</v>
      </c>
      <c r="T160" s="163">
        <f t="shared" si="5"/>
        <v>9.5039999999999996</v>
      </c>
      <c r="U160" s="163">
        <v>0</v>
      </c>
      <c r="V160" s="163">
        <f t="shared" si="6"/>
        <v>0</v>
      </c>
      <c r="W160" s="163">
        <v>0</v>
      </c>
      <c r="X160" s="164">
        <f t="shared" si="7"/>
        <v>0</v>
      </c>
      <c r="Y160" s="26"/>
      <c r="Z160" s="26"/>
      <c r="AA160" s="26"/>
      <c r="AB160" s="26"/>
      <c r="AC160" s="26"/>
      <c r="AD160" s="26"/>
      <c r="AE160" s="26"/>
      <c r="AR160" s="165" t="s">
        <v>170</v>
      </c>
      <c r="AT160" s="165" t="s">
        <v>167</v>
      </c>
      <c r="AU160" s="165" t="s">
        <v>86</v>
      </c>
      <c r="AY160" s="14" t="s">
        <v>165</v>
      </c>
      <c r="BE160" s="166">
        <f t="shared" si="8"/>
        <v>0</v>
      </c>
      <c r="BF160" s="166">
        <f t="shared" si="9"/>
        <v>0</v>
      </c>
      <c r="BG160" s="166">
        <f t="shared" si="10"/>
        <v>0</v>
      </c>
      <c r="BH160" s="166">
        <f t="shared" si="11"/>
        <v>0</v>
      </c>
      <c r="BI160" s="166">
        <f t="shared" si="12"/>
        <v>0</v>
      </c>
      <c r="BJ160" s="14" t="s">
        <v>86</v>
      </c>
      <c r="BK160" s="166">
        <f t="shared" si="13"/>
        <v>0</v>
      </c>
      <c r="BL160" s="14" t="s">
        <v>170</v>
      </c>
      <c r="BM160" s="165" t="s">
        <v>263</v>
      </c>
    </row>
    <row r="161" spans="1:65" s="2" customFormat="1" ht="44.25" customHeight="1">
      <c r="A161" s="26"/>
      <c r="B161" s="154"/>
      <c r="C161" s="155" t="s">
        <v>264</v>
      </c>
      <c r="D161" s="155" t="s">
        <v>167</v>
      </c>
      <c r="E161" s="223" t="s">
        <v>265</v>
      </c>
      <c r="F161" s="224"/>
      <c r="G161" s="156" t="s">
        <v>181</v>
      </c>
      <c r="H161" s="157">
        <v>5</v>
      </c>
      <c r="I161" s="158">
        <v>0</v>
      </c>
      <c r="J161" s="158">
        <v>0</v>
      </c>
      <c r="K161" s="158">
        <f t="shared" si="1"/>
        <v>0</v>
      </c>
      <c r="L161" s="159"/>
      <c r="M161" s="27"/>
      <c r="N161" s="160" t="s">
        <v>1</v>
      </c>
      <c r="O161" s="161" t="s">
        <v>37</v>
      </c>
      <c r="P161" s="162">
        <f t="shared" si="2"/>
        <v>0</v>
      </c>
      <c r="Q161" s="162">
        <f t="shared" si="3"/>
        <v>0</v>
      </c>
      <c r="R161" s="162">
        <f t="shared" si="4"/>
        <v>0</v>
      </c>
      <c r="S161" s="163">
        <v>7.9000000000000001E-2</v>
      </c>
      <c r="T161" s="163">
        <f t="shared" si="5"/>
        <v>0.39500000000000002</v>
      </c>
      <c r="U161" s="163">
        <v>0</v>
      </c>
      <c r="V161" s="163">
        <f t="shared" si="6"/>
        <v>0</v>
      </c>
      <c r="W161" s="163">
        <v>0</v>
      </c>
      <c r="X161" s="164">
        <f t="shared" si="7"/>
        <v>0</v>
      </c>
      <c r="Y161" s="26"/>
      <c r="Z161" s="26"/>
      <c r="AA161" s="26"/>
      <c r="AB161" s="26"/>
      <c r="AC161" s="26"/>
      <c r="AD161" s="26"/>
      <c r="AE161" s="26"/>
      <c r="AR161" s="165" t="s">
        <v>170</v>
      </c>
      <c r="AT161" s="165" t="s">
        <v>167</v>
      </c>
      <c r="AU161" s="165" t="s">
        <v>86</v>
      </c>
      <c r="AY161" s="14" t="s">
        <v>165</v>
      </c>
      <c r="BE161" s="166">
        <f t="shared" si="8"/>
        <v>0</v>
      </c>
      <c r="BF161" s="166">
        <f t="shared" si="9"/>
        <v>0</v>
      </c>
      <c r="BG161" s="166">
        <f t="shared" si="10"/>
        <v>0</v>
      </c>
      <c r="BH161" s="166">
        <f t="shared" si="11"/>
        <v>0</v>
      </c>
      <c r="BI161" s="166">
        <f t="shared" si="12"/>
        <v>0</v>
      </c>
      <c r="BJ161" s="14" t="s">
        <v>86</v>
      </c>
      <c r="BK161" s="166">
        <f t="shared" si="13"/>
        <v>0</v>
      </c>
      <c r="BL161" s="14" t="s">
        <v>170</v>
      </c>
      <c r="BM161" s="165" t="s">
        <v>266</v>
      </c>
    </row>
    <row r="162" spans="1:65" s="2" customFormat="1" ht="33" customHeight="1">
      <c r="A162" s="26"/>
      <c r="B162" s="154"/>
      <c r="C162" s="155" t="s">
        <v>267</v>
      </c>
      <c r="D162" s="155" t="s">
        <v>167</v>
      </c>
      <c r="E162" s="223" t="s">
        <v>268</v>
      </c>
      <c r="F162" s="224"/>
      <c r="G162" s="156" t="s">
        <v>169</v>
      </c>
      <c r="H162" s="157">
        <v>3800</v>
      </c>
      <c r="I162" s="158">
        <v>0</v>
      </c>
      <c r="J162" s="158">
        <v>0</v>
      </c>
      <c r="K162" s="158">
        <f t="shared" si="1"/>
        <v>0</v>
      </c>
      <c r="L162" s="159"/>
      <c r="M162" s="27"/>
      <c r="N162" s="160" t="s">
        <v>1</v>
      </c>
      <c r="O162" s="161" t="s">
        <v>37</v>
      </c>
      <c r="P162" s="162">
        <f t="shared" si="2"/>
        <v>0</v>
      </c>
      <c r="Q162" s="162">
        <f t="shared" si="3"/>
        <v>0</v>
      </c>
      <c r="R162" s="162">
        <f t="shared" si="4"/>
        <v>0</v>
      </c>
      <c r="S162" s="163">
        <v>92.738</v>
      </c>
      <c r="T162" s="163">
        <f t="shared" si="5"/>
        <v>352404.4</v>
      </c>
      <c r="U162" s="163">
        <v>0</v>
      </c>
      <c r="V162" s="163">
        <f t="shared" si="6"/>
        <v>0</v>
      </c>
      <c r="W162" s="163">
        <v>0</v>
      </c>
      <c r="X162" s="164">
        <f t="shared" si="7"/>
        <v>0</v>
      </c>
      <c r="Y162" s="26"/>
      <c r="Z162" s="26"/>
      <c r="AA162" s="26"/>
      <c r="AB162" s="26"/>
      <c r="AC162" s="26"/>
      <c r="AD162" s="26"/>
      <c r="AE162" s="26"/>
      <c r="AR162" s="165" t="s">
        <v>170</v>
      </c>
      <c r="AT162" s="165" t="s">
        <v>167</v>
      </c>
      <c r="AU162" s="165" t="s">
        <v>86</v>
      </c>
      <c r="AY162" s="14" t="s">
        <v>165</v>
      </c>
      <c r="BE162" s="166">
        <f t="shared" si="8"/>
        <v>0</v>
      </c>
      <c r="BF162" s="166">
        <f t="shared" si="9"/>
        <v>0</v>
      </c>
      <c r="BG162" s="166">
        <f t="shared" si="10"/>
        <v>0</v>
      </c>
      <c r="BH162" s="166">
        <f t="shared" si="11"/>
        <v>0</v>
      </c>
      <c r="BI162" s="166">
        <f t="shared" si="12"/>
        <v>0</v>
      </c>
      <c r="BJ162" s="14" t="s">
        <v>86</v>
      </c>
      <c r="BK162" s="166">
        <f t="shared" si="13"/>
        <v>0</v>
      </c>
      <c r="BL162" s="14" t="s">
        <v>170</v>
      </c>
      <c r="BM162" s="165" t="s">
        <v>269</v>
      </c>
    </row>
    <row r="163" spans="1:65" s="12" customFormat="1" ht="22.9" customHeight="1">
      <c r="B163" s="141"/>
      <c r="D163" s="142" t="s">
        <v>72</v>
      </c>
      <c r="E163" s="152" t="s">
        <v>86</v>
      </c>
      <c r="F163" s="152" t="s">
        <v>270</v>
      </c>
      <c r="K163" s="153">
        <f>BK163</f>
        <v>0</v>
      </c>
      <c r="M163" s="141"/>
      <c r="N163" s="145"/>
      <c r="O163" s="146"/>
      <c r="P163" s="146"/>
      <c r="Q163" s="147">
        <f>SUM(Q164:Q172)</f>
        <v>0</v>
      </c>
      <c r="R163" s="147">
        <f>SUM(R164:R172)</f>
        <v>0</v>
      </c>
      <c r="S163" s="146"/>
      <c r="T163" s="148">
        <f>SUM(T164:T172)</f>
        <v>24.140549999999994</v>
      </c>
      <c r="U163" s="146"/>
      <c r="V163" s="148">
        <f>SUM(V164:V172)</f>
        <v>0</v>
      </c>
      <c r="W163" s="146"/>
      <c r="X163" s="149">
        <f>SUM(X164:X172)</f>
        <v>0</v>
      </c>
      <c r="AR163" s="142" t="s">
        <v>80</v>
      </c>
      <c r="AT163" s="150" t="s">
        <v>72</v>
      </c>
      <c r="AU163" s="150" t="s">
        <v>80</v>
      </c>
      <c r="AY163" s="142" t="s">
        <v>165</v>
      </c>
      <c r="BK163" s="151">
        <f>SUM(BK164:BK172)</f>
        <v>0</v>
      </c>
    </row>
    <row r="164" spans="1:65" s="2" customFormat="1" ht="37.9" customHeight="1">
      <c r="A164" s="26"/>
      <c r="B164" s="154"/>
      <c r="C164" s="155" t="s">
        <v>271</v>
      </c>
      <c r="D164" s="155" t="s">
        <v>167</v>
      </c>
      <c r="E164" s="223" t="s">
        <v>272</v>
      </c>
      <c r="F164" s="224"/>
      <c r="G164" s="156" t="s">
        <v>203</v>
      </c>
      <c r="H164" s="157">
        <v>0.55000000000000004</v>
      </c>
      <c r="I164" s="158">
        <v>0</v>
      </c>
      <c r="J164" s="158">
        <v>0</v>
      </c>
      <c r="K164" s="158">
        <f t="shared" ref="K164:K172" si="14">ROUND(P164*H164,2)</f>
        <v>0</v>
      </c>
      <c r="L164" s="159"/>
      <c r="M164" s="27"/>
      <c r="N164" s="160" t="s">
        <v>1</v>
      </c>
      <c r="O164" s="161" t="s">
        <v>37</v>
      </c>
      <c r="P164" s="162">
        <f t="shared" ref="P164:P172" si="15">I164+J164</f>
        <v>0</v>
      </c>
      <c r="Q164" s="162">
        <f t="shared" ref="Q164:Q172" si="16">ROUND(I164*H164,2)</f>
        <v>0</v>
      </c>
      <c r="R164" s="162">
        <f t="shared" ref="R164:R172" si="17">ROUND(J164*H164,2)</f>
        <v>0</v>
      </c>
      <c r="S164" s="163">
        <v>0.58099999999999996</v>
      </c>
      <c r="T164" s="163">
        <f t="shared" ref="T164:T172" si="18">S164*H164</f>
        <v>0.31955</v>
      </c>
      <c r="U164" s="163">
        <v>0</v>
      </c>
      <c r="V164" s="163">
        <f t="shared" ref="V164:V172" si="19">U164*H164</f>
        <v>0</v>
      </c>
      <c r="W164" s="163">
        <v>0</v>
      </c>
      <c r="X164" s="164">
        <f t="shared" ref="X164:X172" si="20">W164*H164</f>
        <v>0</v>
      </c>
      <c r="Y164" s="26"/>
      <c r="Z164" s="26"/>
      <c r="AA164" s="26"/>
      <c r="AB164" s="26"/>
      <c r="AC164" s="26"/>
      <c r="AD164" s="26"/>
      <c r="AE164" s="26"/>
      <c r="AR164" s="165" t="s">
        <v>170</v>
      </c>
      <c r="AT164" s="165" t="s">
        <v>167</v>
      </c>
      <c r="AU164" s="165" t="s">
        <v>86</v>
      </c>
      <c r="AY164" s="14" t="s">
        <v>165</v>
      </c>
      <c r="BE164" s="166">
        <f t="shared" ref="BE164:BE172" si="21">IF(O164="základná",K164,0)</f>
        <v>0</v>
      </c>
      <c r="BF164" s="166">
        <f t="shared" ref="BF164:BF172" si="22">IF(O164="znížená",K164,0)</f>
        <v>0</v>
      </c>
      <c r="BG164" s="166">
        <f t="shared" ref="BG164:BG172" si="23">IF(O164="zákl. prenesená",K164,0)</f>
        <v>0</v>
      </c>
      <c r="BH164" s="166">
        <f t="shared" ref="BH164:BH172" si="24">IF(O164="zníž. prenesená",K164,0)</f>
        <v>0</v>
      </c>
      <c r="BI164" s="166">
        <f t="shared" ref="BI164:BI172" si="25">IF(O164="nulová",K164,0)</f>
        <v>0</v>
      </c>
      <c r="BJ164" s="14" t="s">
        <v>86</v>
      </c>
      <c r="BK164" s="166">
        <f t="shared" ref="BK164:BK172" si="26">ROUND(P164*H164,2)</f>
        <v>0</v>
      </c>
      <c r="BL164" s="14" t="s">
        <v>170</v>
      </c>
      <c r="BM164" s="165" t="s">
        <v>273</v>
      </c>
    </row>
    <row r="165" spans="1:65" s="2" customFormat="1" ht="37.9" customHeight="1">
      <c r="A165" s="26"/>
      <c r="B165" s="154"/>
      <c r="C165" s="155" t="s">
        <v>274</v>
      </c>
      <c r="D165" s="155" t="s">
        <v>167</v>
      </c>
      <c r="E165" s="223" t="s">
        <v>275</v>
      </c>
      <c r="F165" s="224"/>
      <c r="G165" s="156" t="s">
        <v>181</v>
      </c>
      <c r="H165" s="157">
        <v>5</v>
      </c>
      <c r="I165" s="158">
        <v>0</v>
      </c>
      <c r="J165" s="158">
        <v>0</v>
      </c>
      <c r="K165" s="158">
        <f t="shared" si="14"/>
        <v>0</v>
      </c>
      <c r="L165" s="159"/>
      <c r="M165" s="27"/>
      <c r="N165" s="160" t="s">
        <v>1</v>
      </c>
      <c r="O165" s="161" t="s">
        <v>37</v>
      </c>
      <c r="P165" s="162">
        <f t="shared" si="15"/>
        <v>0</v>
      </c>
      <c r="Q165" s="162">
        <f t="shared" si="16"/>
        <v>0</v>
      </c>
      <c r="R165" s="162">
        <f t="shared" si="17"/>
        <v>0</v>
      </c>
      <c r="S165" s="163">
        <v>0.58099999999999996</v>
      </c>
      <c r="T165" s="163">
        <f t="shared" si="18"/>
        <v>2.9049999999999998</v>
      </c>
      <c r="U165" s="163">
        <v>0</v>
      </c>
      <c r="V165" s="163">
        <f t="shared" si="19"/>
        <v>0</v>
      </c>
      <c r="W165" s="163">
        <v>0</v>
      </c>
      <c r="X165" s="164">
        <f t="shared" si="20"/>
        <v>0</v>
      </c>
      <c r="Y165" s="26"/>
      <c r="Z165" s="26"/>
      <c r="AA165" s="26"/>
      <c r="AB165" s="26"/>
      <c r="AC165" s="26"/>
      <c r="AD165" s="26"/>
      <c r="AE165" s="26"/>
      <c r="AR165" s="165" t="s">
        <v>170</v>
      </c>
      <c r="AT165" s="165" t="s">
        <v>167</v>
      </c>
      <c r="AU165" s="165" t="s">
        <v>86</v>
      </c>
      <c r="AY165" s="14" t="s">
        <v>165</v>
      </c>
      <c r="BE165" s="166">
        <f t="shared" si="21"/>
        <v>0</v>
      </c>
      <c r="BF165" s="166">
        <f t="shared" si="22"/>
        <v>0</v>
      </c>
      <c r="BG165" s="166">
        <f t="shared" si="23"/>
        <v>0</v>
      </c>
      <c r="BH165" s="166">
        <f t="shared" si="24"/>
        <v>0</v>
      </c>
      <c r="BI165" s="166">
        <f t="shared" si="25"/>
        <v>0</v>
      </c>
      <c r="BJ165" s="14" t="s">
        <v>86</v>
      </c>
      <c r="BK165" s="166">
        <f t="shared" si="26"/>
        <v>0</v>
      </c>
      <c r="BL165" s="14" t="s">
        <v>170</v>
      </c>
      <c r="BM165" s="165" t="s">
        <v>276</v>
      </c>
    </row>
    <row r="166" spans="1:65" s="2" customFormat="1" ht="37.9" customHeight="1">
      <c r="A166" s="26"/>
      <c r="B166" s="154"/>
      <c r="C166" s="155" t="s">
        <v>277</v>
      </c>
      <c r="D166" s="155" t="s">
        <v>167</v>
      </c>
      <c r="E166" s="223" t="s">
        <v>278</v>
      </c>
      <c r="F166" s="224"/>
      <c r="G166" s="156" t="s">
        <v>181</v>
      </c>
      <c r="H166" s="157">
        <v>6</v>
      </c>
      <c r="I166" s="158">
        <v>0</v>
      </c>
      <c r="J166" s="158">
        <v>0</v>
      </c>
      <c r="K166" s="158">
        <f t="shared" si="14"/>
        <v>0</v>
      </c>
      <c r="L166" s="159"/>
      <c r="M166" s="27"/>
      <c r="N166" s="160" t="s">
        <v>1</v>
      </c>
      <c r="O166" s="161" t="s">
        <v>37</v>
      </c>
      <c r="P166" s="162">
        <f t="shared" si="15"/>
        <v>0</v>
      </c>
      <c r="Q166" s="162">
        <f t="shared" si="16"/>
        <v>0</v>
      </c>
      <c r="R166" s="162">
        <f t="shared" si="17"/>
        <v>0</v>
      </c>
      <c r="S166" s="163">
        <v>0.58099999999999996</v>
      </c>
      <c r="T166" s="163">
        <f t="shared" si="18"/>
        <v>3.4859999999999998</v>
      </c>
      <c r="U166" s="163">
        <v>0</v>
      </c>
      <c r="V166" s="163">
        <f t="shared" si="19"/>
        <v>0</v>
      </c>
      <c r="W166" s="163">
        <v>0</v>
      </c>
      <c r="X166" s="164">
        <f t="shared" si="20"/>
        <v>0</v>
      </c>
      <c r="Y166" s="26"/>
      <c r="Z166" s="26"/>
      <c r="AA166" s="26"/>
      <c r="AB166" s="26"/>
      <c r="AC166" s="26"/>
      <c r="AD166" s="26"/>
      <c r="AE166" s="26"/>
      <c r="AR166" s="165" t="s">
        <v>170</v>
      </c>
      <c r="AT166" s="165" t="s">
        <v>167</v>
      </c>
      <c r="AU166" s="165" t="s">
        <v>86</v>
      </c>
      <c r="AY166" s="14" t="s">
        <v>165</v>
      </c>
      <c r="BE166" s="166">
        <f t="shared" si="21"/>
        <v>0</v>
      </c>
      <c r="BF166" s="166">
        <f t="shared" si="22"/>
        <v>0</v>
      </c>
      <c r="BG166" s="166">
        <f t="shared" si="23"/>
        <v>0</v>
      </c>
      <c r="BH166" s="166">
        <f t="shared" si="24"/>
        <v>0</v>
      </c>
      <c r="BI166" s="166">
        <f t="shared" si="25"/>
        <v>0</v>
      </c>
      <c r="BJ166" s="14" t="s">
        <v>86</v>
      </c>
      <c r="BK166" s="166">
        <f t="shared" si="26"/>
        <v>0</v>
      </c>
      <c r="BL166" s="14" t="s">
        <v>170</v>
      </c>
      <c r="BM166" s="165" t="s">
        <v>279</v>
      </c>
    </row>
    <row r="167" spans="1:65" s="2" customFormat="1" ht="55.5" customHeight="1">
      <c r="A167" s="26"/>
      <c r="B167" s="154"/>
      <c r="C167" s="155" t="s">
        <v>280</v>
      </c>
      <c r="D167" s="155" t="s">
        <v>167</v>
      </c>
      <c r="E167" s="223" t="s">
        <v>281</v>
      </c>
      <c r="F167" s="224"/>
      <c r="G167" s="156" t="s">
        <v>181</v>
      </c>
      <c r="H167" s="157">
        <v>6</v>
      </c>
      <c r="I167" s="158">
        <v>0</v>
      </c>
      <c r="J167" s="158">
        <v>0</v>
      </c>
      <c r="K167" s="158">
        <f t="shared" si="14"/>
        <v>0</v>
      </c>
      <c r="L167" s="159"/>
      <c r="M167" s="27"/>
      <c r="N167" s="160" t="s">
        <v>1</v>
      </c>
      <c r="O167" s="161" t="s">
        <v>37</v>
      </c>
      <c r="P167" s="162">
        <f t="shared" si="15"/>
        <v>0</v>
      </c>
      <c r="Q167" s="162">
        <f t="shared" si="16"/>
        <v>0</v>
      </c>
      <c r="R167" s="162">
        <f t="shared" si="17"/>
        <v>0</v>
      </c>
      <c r="S167" s="163">
        <v>0.58099999999999996</v>
      </c>
      <c r="T167" s="163">
        <f t="shared" si="18"/>
        <v>3.4859999999999998</v>
      </c>
      <c r="U167" s="163">
        <v>0</v>
      </c>
      <c r="V167" s="163">
        <f t="shared" si="19"/>
        <v>0</v>
      </c>
      <c r="W167" s="163">
        <v>0</v>
      </c>
      <c r="X167" s="164">
        <f t="shared" si="20"/>
        <v>0</v>
      </c>
      <c r="Y167" s="26"/>
      <c r="Z167" s="26"/>
      <c r="AA167" s="26"/>
      <c r="AB167" s="26"/>
      <c r="AC167" s="26"/>
      <c r="AD167" s="26"/>
      <c r="AE167" s="26"/>
      <c r="AR167" s="165" t="s">
        <v>170</v>
      </c>
      <c r="AT167" s="165" t="s">
        <v>167</v>
      </c>
      <c r="AU167" s="165" t="s">
        <v>86</v>
      </c>
      <c r="AY167" s="14" t="s">
        <v>165</v>
      </c>
      <c r="BE167" s="166">
        <f t="shared" si="21"/>
        <v>0</v>
      </c>
      <c r="BF167" s="166">
        <f t="shared" si="22"/>
        <v>0</v>
      </c>
      <c r="BG167" s="166">
        <f t="shared" si="23"/>
        <v>0</v>
      </c>
      <c r="BH167" s="166">
        <f t="shared" si="24"/>
        <v>0</v>
      </c>
      <c r="BI167" s="166">
        <f t="shared" si="25"/>
        <v>0</v>
      </c>
      <c r="BJ167" s="14" t="s">
        <v>86</v>
      </c>
      <c r="BK167" s="166">
        <f t="shared" si="26"/>
        <v>0</v>
      </c>
      <c r="BL167" s="14" t="s">
        <v>170</v>
      </c>
      <c r="BM167" s="165" t="s">
        <v>282</v>
      </c>
    </row>
    <row r="168" spans="1:65" s="2" customFormat="1" ht="49.15" customHeight="1">
      <c r="A168" s="26"/>
      <c r="B168" s="154"/>
      <c r="C168" s="155" t="s">
        <v>283</v>
      </c>
      <c r="D168" s="155" t="s">
        <v>167</v>
      </c>
      <c r="E168" s="223" t="s">
        <v>284</v>
      </c>
      <c r="F168" s="224"/>
      <c r="G168" s="156" t="s">
        <v>181</v>
      </c>
      <c r="H168" s="157">
        <v>2</v>
      </c>
      <c r="I168" s="158">
        <v>0</v>
      </c>
      <c r="J168" s="158">
        <v>0</v>
      </c>
      <c r="K168" s="158">
        <f t="shared" si="14"/>
        <v>0</v>
      </c>
      <c r="L168" s="159"/>
      <c r="M168" s="27"/>
      <c r="N168" s="160" t="s">
        <v>1</v>
      </c>
      <c r="O168" s="161" t="s">
        <v>37</v>
      </c>
      <c r="P168" s="162">
        <f t="shared" si="15"/>
        <v>0</v>
      </c>
      <c r="Q168" s="162">
        <f t="shared" si="16"/>
        <v>0</v>
      </c>
      <c r="R168" s="162">
        <f t="shared" si="17"/>
        <v>0</v>
      </c>
      <c r="S168" s="163">
        <v>0.58099999999999996</v>
      </c>
      <c r="T168" s="163">
        <f t="shared" si="18"/>
        <v>1.1619999999999999</v>
      </c>
      <c r="U168" s="163">
        <v>0</v>
      </c>
      <c r="V168" s="163">
        <f t="shared" si="19"/>
        <v>0</v>
      </c>
      <c r="W168" s="163">
        <v>0</v>
      </c>
      <c r="X168" s="164">
        <f t="shared" si="20"/>
        <v>0</v>
      </c>
      <c r="Y168" s="26"/>
      <c r="Z168" s="26"/>
      <c r="AA168" s="26"/>
      <c r="AB168" s="26"/>
      <c r="AC168" s="26"/>
      <c r="AD168" s="26"/>
      <c r="AE168" s="26"/>
      <c r="AR168" s="165" t="s">
        <v>170</v>
      </c>
      <c r="AT168" s="165" t="s">
        <v>167</v>
      </c>
      <c r="AU168" s="165" t="s">
        <v>86</v>
      </c>
      <c r="AY168" s="14" t="s">
        <v>165</v>
      </c>
      <c r="BE168" s="166">
        <f t="shared" si="21"/>
        <v>0</v>
      </c>
      <c r="BF168" s="166">
        <f t="shared" si="22"/>
        <v>0</v>
      </c>
      <c r="BG168" s="166">
        <f t="shared" si="23"/>
        <v>0</v>
      </c>
      <c r="BH168" s="166">
        <f t="shared" si="24"/>
        <v>0</v>
      </c>
      <c r="BI168" s="166">
        <f t="shared" si="25"/>
        <v>0</v>
      </c>
      <c r="BJ168" s="14" t="s">
        <v>86</v>
      </c>
      <c r="BK168" s="166">
        <f t="shared" si="26"/>
        <v>0</v>
      </c>
      <c r="BL168" s="14" t="s">
        <v>170</v>
      </c>
      <c r="BM168" s="165" t="s">
        <v>285</v>
      </c>
    </row>
    <row r="169" spans="1:65" s="2" customFormat="1" ht="49.15" customHeight="1">
      <c r="A169" s="26"/>
      <c r="B169" s="154"/>
      <c r="C169" s="155" t="s">
        <v>286</v>
      </c>
      <c r="D169" s="155" t="s">
        <v>167</v>
      </c>
      <c r="E169" s="223" t="s">
        <v>287</v>
      </c>
      <c r="F169" s="224"/>
      <c r="G169" s="156" t="s">
        <v>181</v>
      </c>
      <c r="H169" s="157">
        <v>1</v>
      </c>
      <c r="I169" s="158">
        <v>0</v>
      </c>
      <c r="J169" s="158">
        <v>0</v>
      </c>
      <c r="K169" s="158">
        <f t="shared" si="14"/>
        <v>0</v>
      </c>
      <c r="L169" s="159"/>
      <c r="M169" s="27"/>
      <c r="N169" s="160" t="s">
        <v>1</v>
      </c>
      <c r="O169" s="161" t="s">
        <v>37</v>
      </c>
      <c r="P169" s="162">
        <f t="shared" si="15"/>
        <v>0</v>
      </c>
      <c r="Q169" s="162">
        <f t="shared" si="16"/>
        <v>0</v>
      </c>
      <c r="R169" s="162">
        <f t="shared" si="17"/>
        <v>0</v>
      </c>
      <c r="S169" s="163">
        <v>0.58099999999999996</v>
      </c>
      <c r="T169" s="163">
        <f t="shared" si="18"/>
        <v>0.58099999999999996</v>
      </c>
      <c r="U169" s="163">
        <v>0</v>
      </c>
      <c r="V169" s="163">
        <f t="shared" si="19"/>
        <v>0</v>
      </c>
      <c r="W169" s="163">
        <v>0</v>
      </c>
      <c r="X169" s="164">
        <f t="shared" si="20"/>
        <v>0</v>
      </c>
      <c r="Y169" s="26"/>
      <c r="Z169" s="26"/>
      <c r="AA169" s="26"/>
      <c r="AB169" s="26"/>
      <c r="AC169" s="26"/>
      <c r="AD169" s="26"/>
      <c r="AE169" s="26"/>
      <c r="AR169" s="165" t="s">
        <v>170</v>
      </c>
      <c r="AT169" s="165" t="s">
        <v>167</v>
      </c>
      <c r="AU169" s="165" t="s">
        <v>86</v>
      </c>
      <c r="AY169" s="14" t="s">
        <v>165</v>
      </c>
      <c r="BE169" s="166">
        <f t="shared" si="21"/>
        <v>0</v>
      </c>
      <c r="BF169" s="166">
        <f t="shared" si="22"/>
        <v>0</v>
      </c>
      <c r="BG169" s="166">
        <f t="shared" si="23"/>
        <v>0</v>
      </c>
      <c r="BH169" s="166">
        <f t="shared" si="24"/>
        <v>0</v>
      </c>
      <c r="BI169" s="166">
        <f t="shared" si="25"/>
        <v>0</v>
      </c>
      <c r="BJ169" s="14" t="s">
        <v>86</v>
      </c>
      <c r="BK169" s="166">
        <f t="shared" si="26"/>
        <v>0</v>
      </c>
      <c r="BL169" s="14" t="s">
        <v>170</v>
      </c>
      <c r="BM169" s="165" t="s">
        <v>288</v>
      </c>
    </row>
    <row r="170" spans="1:65" s="2" customFormat="1" ht="49.15" customHeight="1">
      <c r="A170" s="26"/>
      <c r="B170" s="154"/>
      <c r="C170" s="155" t="s">
        <v>289</v>
      </c>
      <c r="D170" s="155" t="s">
        <v>167</v>
      </c>
      <c r="E170" s="223" t="s">
        <v>786</v>
      </c>
      <c r="F170" s="224"/>
      <c r="G170" s="156" t="s">
        <v>181</v>
      </c>
      <c r="H170" s="157">
        <v>1</v>
      </c>
      <c r="I170" s="158">
        <v>0</v>
      </c>
      <c r="J170" s="158">
        <v>0</v>
      </c>
      <c r="K170" s="158">
        <f t="shared" si="14"/>
        <v>0</v>
      </c>
      <c r="L170" s="159"/>
      <c r="M170" s="27"/>
      <c r="N170" s="160" t="s">
        <v>1</v>
      </c>
      <c r="O170" s="161" t="s">
        <v>37</v>
      </c>
      <c r="P170" s="162">
        <f t="shared" si="15"/>
        <v>0</v>
      </c>
      <c r="Q170" s="162">
        <f t="shared" si="16"/>
        <v>0</v>
      </c>
      <c r="R170" s="162">
        <f t="shared" si="17"/>
        <v>0</v>
      </c>
      <c r="S170" s="163">
        <v>0.58099999999999996</v>
      </c>
      <c r="T170" s="163">
        <f t="shared" si="18"/>
        <v>0.58099999999999996</v>
      </c>
      <c r="U170" s="163">
        <v>0</v>
      </c>
      <c r="V170" s="163">
        <f t="shared" si="19"/>
        <v>0</v>
      </c>
      <c r="W170" s="163">
        <v>0</v>
      </c>
      <c r="X170" s="164">
        <f t="shared" si="20"/>
        <v>0</v>
      </c>
      <c r="Y170" s="26"/>
      <c r="Z170" s="26"/>
      <c r="AA170" s="26"/>
      <c r="AB170" s="26"/>
      <c r="AC170" s="26"/>
      <c r="AD170" s="26"/>
      <c r="AE170" s="26"/>
      <c r="AR170" s="165" t="s">
        <v>170</v>
      </c>
      <c r="AT170" s="165" t="s">
        <v>167</v>
      </c>
      <c r="AU170" s="165" t="s">
        <v>86</v>
      </c>
      <c r="AY170" s="14" t="s">
        <v>165</v>
      </c>
      <c r="BE170" s="166">
        <f t="shared" si="21"/>
        <v>0</v>
      </c>
      <c r="BF170" s="166">
        <f t="shared" si="22"/>
        <v>0</v>
      </c>
      <c r="BG170" s="166">
        <f t="shared" si="23"/>
        <v>0</v>
      </c>
      <c r="BH170" s="166">
        <f t="shared" si="24"/>
        <v>0</v>
      </c>
      <c r="BI170" s="166">
        <f t="shared" si="25"/>
        <v>0</v>
      </c>
      <c r="BJ170" s="14" t="s">
        <v>86</v>
      </c>
      <c r="BK170" s="166">
        <f t="shared" si="26"/>
        <v>0</v>
      </c>
      <c r="BL170" s="14" t="s">
        <v>170</v>
      </c>
      <c r="BM170" s="165" t="s">
        <v>290</v>
      </c>
    </row>
    <row r="171" spans="1:65" s="2" customFormat="1" ht="55.5" customHeight="1">
      <c r="A171" s="26"/>
      <c r="B171" s="154"/>
      <c r="C171" s="155" t="s">
        <v>291</v>
      </c>
      <c r="D171" s="155" t="s">
        <v>167</v>
      </c>
      <c r="E171" s="223" t="s">
        <v>292</v>
      </c>
      <c r="F171" s="224"/>
      <c r="G171" s="156" t="s">
        <v>181</v>
      </c>
      <c r="H171" s="157">
        <v>12</v>
      </c>
      <c r="I171" s="158">
        <v>0</v>
      </c>
      <c r="J171" s="158">
        <v>0</v>
      </c>
      <c r="K171" s="158">
        <f t="shared" si="14"/>
        <v>0</v>
      </c>
      <c r="L171" s="159"/>
      <c r="M171" s="27"/>
      <c r="N171" s="160" t="s">
        <v>1</v>
      </c>
      <c r="O171" s="161" t="s">
        <v>37</v>
      </c>
      <c r="P171" s="162">
        <f t="shared" si="15"/>
        <v>0</v>
      </c>
      <c r="Q171" s="162">
        <f t="shared" si="16"/>
        <v>0</v>
      </c>
      <c r="R171" s="162">
        <f t="shared" si="17"/>
        <v>0</v>
      </c>
      <c r="S171" s="163">
        <v>0.58099999999999996</v>
      </c>
      <c r="T171" s="163">
        <f t="shared" si="18"/>
        <v>6.9719999999999995</v>
      </c>
      <c r="U171" s="163">
        <v>0</v>
      </c>
      <c r="V171" s="163">
        <f t="shared" si="19"/>
        <v>0</v>
      </c>
      <c r="W171" s="163">
        <v>0</v>
      </c>
      <c r="X171" s="164">
        <f t="shared" si="20"/>
        <v>0</v>
      </c>
      <c r="Y171" s="26"/>
      <c r="Z171" s="26"/>
      <c r="AA171" s="26"/>
      <c r="AB171" s="26"/>
      <c r="AC171" s="26"/>
      <c r="AD171" s="26"/>
      <c r="AE171" s="26"/>
      <c r="AR171" s="165" t="s">
        <v>170</v>
      </c>
      <c r="AT171" s="165" t="s">
        <v>167</v>
      </c>
      <c r="AU171" s="165" t="s">
        <v>86</v>
      </c>
      <c r="AY171" s="14" t="s">
        <v>165</v>
      </c>
      <c r="BE171" s="166">
        <f t="shared" si="21"/>
        <v>0</v>
      </c>
      <c r="BF171" s="166">
        <f t="shared" si="22"/>
        <v>0</v>
      </c>
      <c r="BG171" s="166">
        <f t="shared" si="23"/>
        <v>0</v>
      </c>
      <c r="BH171" s="166">
        <f t="shared" si="24"/>
        <v>0</v>
      </c>
      <c r="BI171" s="166">
        <f t="shared" si="25"/>
        <v>0</v>
      </c>
      <c r="BJ171" s="14" t="s">
        <v>86</v>
      </c>
      <c r="BK171" s="166">
        <f t="shared" si="26"/>
        <v>0</v>
      </c>
      <c r="BL171" s="14" t="s">
        <v>170</v>
      </c>
      <c r="BM171" s="165" t="s">
        <v>293</v>
      </c>
    </row>
    <row r="172" spans="1:65" s="2" customFormat="1" ht="55.5" customHeight="1">
      <c r="A172" s="26"/>
      <c r="B172" s="154"/>
      <c r="C172" s="155" t="s">
        <v>294</v>
      </c>
      <c r="D172" s="155" t="s">
        <v>167</v>
      </c>
      <c r="E172" s="223" t="s">
        <v>295</v>
      </c>
      <c r="F172" s="224"/>
      <c r="G172" s="156" t="s">
        <v>181</v>
      </c>
      <c r="H172" s="157">
        <v>8</v>
      </c>
      <c r="I172" s="158">
        <v>0</v>
      </c>
      <c r="J172" s="158">
        <v>0</v>
      </c>
      <c r="K172" s="158">
        <f t="shared" si="14"/>
        <v>0</v>
      </c>
      <c r="L172" s="159"/>
      <c r="M172" s="27"/>
      <c r="N172" s="160" t="s">
        <v>1</v>
      </c>
      <c r="O172" s="161" t="s">
        <v>37</v>
      </c>
      <c r="P172" s="162">
        <f t="shared" si="15"/>
        <v>0</v>
      </c>
      <c r="Q172" s="162">
        <f t="shared" si="16"/>
        <v>0</v>
      </c>
      <c r="R172" s="162">
        <f t="shared" si="17"/>
        <v>0</v>
      </c>
      <c r="S172" s="163">
        <v>0.58099999999999996</v>
      </c>
      <c r="T172" s="163">
        <f t="shared" si="18"/>
        <v>4.6479999999999997</v>
      </c>
      <c r="U172" s="163">
        <v>0</v>
      </c>
      <c r="V172" s="163">
        <f t="shared" si="19"/>
        <v>0</v>
      </c>
      <c r="W172" s="163">
        <v>0</v>
      </c>
      <c r="X172" s="164">
        <f t="shared" si="20"/>
        <v>0</v>
      </c>
      <c r="Y172" s="26"/>
      <c r="Z172" s="26"/>
      <c r="AA172" s="26"/>
      <c r="AB172" s="26"/>
      <c r="AC172" s="26"/>
      <c r="AD172" s="26"/>
      <c r="AE172" s="26"/>
      <c r="AR172" s="165" t="s">
        <v>170</v>
      </c>
      <c r="AT172" s="165" t="s">
        <v>167</v>
      </c>
      <c r="AU172" s="165" t="s">
        <v>86</v>
      </c>
      <c r="AY172" s="14" t="s">
        <v>165</v>
      </c>
      <c r="BE172" s="166">
        <f t="shared" si="21"/>
        <v>0</v>
      </c>
      <c r="BF172" s="166">
        <f t="shared" si="22"/>
        <v>0</v>
      </c>
      <c r="BG172" s="166">
        <f t="shared" si="23"/>
        <v>0</v>
      </c>
      <c r="BH172" s="166">
        <f t="shared" si="24"/>
        <v>0</v>
      </c>
      <c r="BI172" s="166">
        <f t="shared" si="25"/>
        <v>0</v>
      </c>
      <c r="BJ172" s="14" t="s">
        <v>86</v>
      </c>
      <c r="BK172" s="166">
        <f t="shared" si="26"/>
        <v>0</v>
      </c>
      <c r="BL172" s="14" t="s">
        <v>170</v>
      </c>
      <c r="BM172" s="165" t="s">
        <v>296</v>
      </c>
    </row>
    <row r="173" spans="1:65" s="12" customFormat="1" ht="22.9" customHeight="1">
      <c r="B173" s="141"/>
      <c r="D173" s="142" t="s">
        <v>72</v>
      </c>
      <c r="E173" s="152" t="s">
        <v>174</v>
      </c>
      <c r="F173" s="152" t="s">
        <v>297</v>
      </c>
      <c r="K173" s="153">
        <f>BK173</f>
        <v>0</v>
      </c>
      <c r="M173" s="141"/>
      <c r="N173" s="145"/>
      <c r="O173" s="146"/>
      <c r="P173" s="146"/>
      <c r="Q173" s="147">
        <f>Q174</f>
        <v>0</v>
      </c>
      <c r="R173" s="147">
        <f>R174</f>
        <v>0</v>
      </c>
      <c r="S173" s="146"/>
      <c r="T173" s="148">
        <f>T174</f>
        <v>6.7140000000000004</v>
      </c>
      <c r="U173" s="146"/>
      <c r="V173" s="148">
        <f>V174</f>
        <v>0</v>
      </c>
      <c r="W173" s="146"/>
      <c r="X173" s="149">
        <f>X174</f>
        <v>0</v>
      </c>
      <c r="AR173" s="142" t="s">
        <v>80</v>
      </c>
      <c r="AT173" s="150" t="s">
        <v>72</v>
      </c>
      <c r="AU173" s="150" t="s">
        <v>80</v>
      </c>
      <c r="AY173" s="142" t="s">
        <v>165</v>
      </c>
      <c r="BK173" s="151">
        <f>BK174</f>
        <v>0</v>
      </c>
    </row>
    <row r="174" spans="1:65" s="2" customFormat="1" ht="49.15" customHeight="1">
      <c r="A174" s="26"/>
      <c r="B174" s="154"/>
      <c r="C174" s="155" t="s">
        <v>298</v>
      </c>
      <c r="D174" s="155" t="s">
        <v>167</v>
      </c>
      <c r="E174" s="223" t="s">
        <v>299</v>
      </c>
      <c r="F174" s="224"/>
      <c r="G174" s="156" t="s">
        <v>181</v>
      </c>
      <c r="H174" s="157">
        <v>6</v>
      </c>
      <c r="I174" s="158">
        <v>0</v>
      </c>
      <c r="J174" s="158">
        <v>0</v>
      </c>
      <c r="K174" s="158">
        <f>ROUND(P174*H174,2)</f>
        <v>0</v>
      </c>
      <c r="L174" s="159"/>
      <c r="M174" s="27"/>
      <c r="N174" s="160" t="s">
        <v>1</v>
      </c>
      <c r="O174" s="161" t="s">
        <v>37</v>
      </c>
      <c r="P174" s="162">
        <f>I174+J174</f>
        <v>0</v>
      </c>
      <c r="Q174" s="162">
        <f>ROUND(I174*H174,2)</f>
        <v>0</v>
      </c>
      <c r="R174" s="162">
        <f>ROUND(J174*H174,2)</f>
        <v>0</v>
      </c>
      <c r="S174" s="163">
        <v>1.119</v>
      </c>
      <c r="T174" s="163">
        <f>S174*H174</f>
        <v>6.7140000000000004</v>
      </c>
      <c r="U174" s="163">
        <v>0</v>
      </c>
      <c r="V174" s="163">
        <f>U174*H174</f>
        <v>0</v>
      </c>
      <c r="W174" s="163">
        <v>0</v>
      </c>
      <c r="X174" s="164">
        <f>W174*H174</f>
        <v>0</v>
      </c>
      <c r="Y174" s="26"/>
      <c r="Z174" s="26"/>
      <c r="AA174" s="26"/>
      <c r="AB174" s="26"/>
      <c r="AC174" s="26"/>
      <c r="AD174" s="26"/>
      <c r="AE174" s="26"/>
      <c r="AR174" s="165" t="s">
        <v>170</v>
      </c>
      <c r="AT174" s="165" t="s">
        <v>167</v>
      </c>
      <c r="AU174" s="165" t="s">
        <v>86</v>
      </c>
      <c r="AY174" s="14" t="s">
        <v>165</v>
      </c>
      <c r="BE174" s="166">
        <f>IF(O174="základná",K174,0)</f>
        <v>0</v>
      </c>
      <c r="BF174" s="166">
        <f>IF(O174="znížená",K174,0)</f>
        <v>0</v>
      </c>
      <c r="BG174" s="166">
        <f>IF(O174="zákl. prenesená",K174,0)</f>
        <v>0</v>
      </c>
      <c r="BH174" s="166">
        <f>IF(O174="zníž. prenesená",K174,0)</f>
        <v>0</v>
      </c>
      <c r="BI174" s="166">
        <f>IF(O174="nulová",K174,0)</f>
        <v>0</v>
      </c>
      <c r="BJ174" s="14" t="s">
        <v>86</v>
      </c>
      <c r="BK174" s="166">
        <f>ROUND(P174*H174,2)</f>
        <v>0</v>
      </c>
      <c r="BL174" s="14" t="s">
        <v>170</v>
      </c>
      <c r="BM174" s="165" t="s">
        <v>300</v>
      </c>
    </row>
    <row r="175" spans="1:65" s="12" customFormat="1" ht="22.9" customHeight="1">
      <c r="B175" s="141"/>
      <c r="D175" s="142" t="s">
        <v>72</v>
      </c>
      <c r="E175" s="152" t="s">
        <v>179</v>
      </c>
      <c r="F175" s="152" t="s">
        <v>301</v>
      </c>
      <c r="K175" s="153">
        <f>BK175</f>
        <v>0</v>
      </c>
      <c r="M175" s="141"/>
      <c r="N175" s="145"/>
      <c r="O175" s="146"/>
      <c r="P175" s="146"/>
      <c r="Q175" s="147">
        <f>SUM(Q176:Q180)</f>
        <v>0</v>
      </c>
      <c r="R175" s="147">
        <f>SUM(R176:R180)</f>
        <v>0</v>
      </c>
      <c r="S175" s="146"/>
      <c r="T175" s="148">
        <f>SUM(T176:T180)</f>
        <v>460.315</v>
      </c>
      <c r="U175" s="146"/>
      <c r="V175" s="148">
        <f>SUM(V176:V180)</f>
        <v>0</v>
      </c>
      <c r="W175" s="146"/>
      <c r="X175" s="149">
        <f>SUM(X176:X180)</f>
        <v>0</v>
      </c>
      <c r="AR175" s="142" t="s">
        <v>80</v>
      </c>
      <c r="AT175" s="150" t="s">
        <v>72</v>
      </c>
      <c r="AU175" s="150" t="s">
        <v>80</v>
      </c>
      <c r="AY175" s="142" t="s">
        <v>165</v>
      </c>
      <c r="BK175" s="151">
        <f>SUM(BK176:BK180)</f>
        <v>0</v>
      </c>
    </row>
    <row r="176" spans="1:65" s="2" customFormat="1" ht="49.15" customHeight="1">
      <c r="A176" s="26"/>
      <c r="B176" s="154"/>
      <c r="C176" s="155" t="s">
        <v>302</v>
      </c>
      <c r="D176" s="155" t="s">
        <v>167</v>
      </c>
      <c r="E176" s="223" t="s">
        <v>787</v>
      </c>
      <c r="F176" s="224"/>
      <c r="G176" s="156" t="s">
        <v>169</v>
      </c>
      <c r="H176" s="157">
        <v>340</v>
      </c>
      <c r="I176" s="158">
        <v>0</v>
      </c>
      <c r="J176" s="158">
        <v>0</v>
      </c>
      <c r="K176" s="158">
        <f>ROUND(P176*H176,2)</f>
        <v>0</v>
      </c>
      <c r="L176" s="159"/>
      <c r="M176" s="27"/>
      <c r="N176" s="160" t="s">
        <v>1</v>
      </c>
      <c r="O176" s="161" t="s">
        <v>37</v>
      </c>
      <c r="P176" s="162">
        <f>I176+J176</f>
        <v>0</v>
      </c>
      <c r="Q176" s="162">
        <f>ROUND(I176*H176,2)</f>
        <v>0</v>
      </c>
      <c r="R176" s="162">
        <f>ROUND(J176*H176,2)</f>
        <v>0</v>
      </c>
      <c r="S176" s="163">
        <v>4.1000000000000002E-2</v>
      </c>
      <c r="T176" s="163">
        <f>S176*H176</f>
        <v>13.940000000000001</v>
      </c>
      <c r="U176" s="163">
        <v>0</v>
      </c>
      <c r="V176" s="163">
        <f>U176*H176</f>
        <v>0</v>
      </c>
      <c r="W176" s="163">
        <v>0</v>
      </c>
      <c r="X176" s="164">
        <f>W176*H176</f>
        <v>0</v>
      </c>
      <c r="Y176" s="26"/>
      <c r="Z176" s="26"/>
      <c r="AA176" s="26"/>
      <c r="AB176" s="26"/>
      <c r="AC176" s="26"/>
      <c r="AD176" s="26"/>
      <c r="AE176" s="26"/>
      <c r="AR176" s="165" t="s">
        <v>170</v>
      </c>
      <c r="AT176" s="165" t="s">
        <v>167</v>
      </c>
      <c r="AU176" s="165" t="s">
        <v>86</v>
      </c>
      <c r="AY176" s="14" t="s">
        <v>165</v>
      </c>
      <c r="BE176" s="166">
        <f>IF(O176="základná",K176,0)</f>
        <v>0</v>
      </c>
      <c r="BF176" s="166">
        <f>IF(O176="znížená",K176,0)</f>
        <v>0</v>
      </c>
      <c r="BG176" s="166">
        <f>IF(O176="zákl. prenesená",K176,0)</f>
        <v>0</v>
      </c>
      <c r="BH176" s="166">
        <f>IF(O176="zníž. prenesená",K176,0)</f>
        <v>0</v>
      </c>
      <c r="BI176" s="166">
        <f>IF(O176="nulová",K176,0)</f>
        <v>0</v>
      </c>
      <c r="BJ176" s="14" t="s">
        <v>86</v>
      </c>
      <c r="BK176" s="166">
        <f>ROUND(P176*H176,2)</f>
        <v>0</v>
      </c>
      <c r="BL176" s="14" t="s">
        <v>170</v>
      </c>
      <c r="BM176" s="165" t="s">
        <v>303</v>
      </c>
    </row>
    <row r="177" spans="1:65" s="2" customFormat="1" ht="44.25" customHeight="1">
      <c r="A177" s="26"/>
      <c r="B177" s="154"/>
      <c r="C177" s="155" t="s">
        <v>304</v>
      </c>
      <c r="D177" s="155" t="s">
        <v>167</v>
      </c>
      <c r="E177" s="223" t="s">
        <v>305</v>
      </c>
      <c r="F177" s="224"/>
      <c r="G177" s="156" t="s">
        <v>169</v>
      </c>
      <c r="H177" s="157">
        <v>127</v>
      </c>
      <c r="I177" s="158">
        <v>0</v>
      </c>
      <c r="J177" s="158">
        <v>0</v>
      </c>
      <c r="K177" s="158">
        <f>ROUND(P177*H177,2)</f>
        <v>0</v>
      </c>
      <c r="L177" s="159"/>
      <c r="M177" s="27"/>
      <c r="N177" s="160" t="s">
        <v>1</v>
      </c>
      <c r="O177" s="161" t="s">
        <v>37</v>
      </c>
      <c r="P177" s="162">
        <f>I177+J177</f>
        <v>0</v>
      </c>
      <c r="Q177" s="162">
        <f>ROUND(I177*H177,2)</f>
        <v>0</v>
      </c>
      <c r="R177" s="162">
        <f>ROUND(J177*H177,2)</f>
        <v>0</v>
      </c>
      <c r="S177" s="163">
        <v>4.1000000000000002E-2</v>
      </c>
      <c r="T177" s="163">
        <f>S177*H177</f>
        <v>5.2069999999999999</v>
      </c>
      <c r="U177" s="163">
        <v>0</v>
      </c>
      <c r="V177" s="163">
        <f>U177*H177</f>
        <v>0</v>
      </c>
      <c r="W177" s="163">
        <v>0</v>
      </c>
      <c r="X177" s="164">
        <f>W177*H177</f>
        <v>0</v>
      </c>
      <c r="Y177" s="26"/>
      <c r="Z177" s="26"/>
      <c r="AA177" s="26"/>
      <c r="AB177" s="26"/>
      <c r="AC177" s="26"/>
      <c r="AD177" s="26"/>
      <c r="AE177" s="26"/>
      <c r="AR177" s="165" t="s">
        <v>170</v>
      </c>
      <c r="AT177" s="165" t="s">
        <v>167</v>
      </c>
      <c r="AU177" s="165" t="s">
        <v>86</v>
      </c>
      <c r="AY177" s="14" t="s">
        <v>165</v>
      </c>
      <c r="BE177" s="166">
        <f>IF(O177="základná",K177,0)</f>
        <v>0</v>
      </c>
      <c r="BF177" s="166">
        <f>IF(O177="znížená",K177,0)</f>
        <v>0</v>
      </c>
      <c r="BG177" s="166">
        <f>IF(O177="zákl. prenesená",K177,0)</f>
        <v>0</v>
      </c>
      <c r="BH177" s="166">
        <f>IF(O177="zníž. prenesená",K177,0)</f>
        <v>0</v>
      </c>
      <c r="BI177" s="166">
        <f>IF(O177="nulová",K177,0)</f>
        <v>0</v>
      </c>
      <c r="BJ177" s="14" t="s">
        <v>86</v>
      </c>
      <c r="BK177" s="166">
        <f>ROUND(P177*H177,2)</f>
        <v>0</v>
      </c>
      <c r="BL177" s="14" t="s">
        <v>170</v>
      </c>
      <c r="BM177" s="165" t="s">
        <v>306</v>
      </c>
    </row>
    <row r="178" spans="1:65" s="2" customFormat="1" ht="37.9" customHeight="1">
      <c r="A178" s="26"/>
      <c r="B178" s="154"/>
      <c r="C178" s="155" t="s">
        <v>307</v>
      </c>
      <c r="D178" s="155" t="s">
        <v>167</v>
      </c>
      <c r="E178" s="223" t="s">
        <v>308</v>
      </c>
      <c r="F178" s="224"/>
      <c r="G178" s="156" t="s">
        <v>169</v>
      </c>
      <c r="H178" s="157">
        <v>548</v>
      </c>
      <c r="I178" s="158">
        <v>0</v>
      </c>
      <c r="J178" s="158">
        <v>0</v>
      </c>
      <c r="K178" s="158">
        <f>ROUND(P178*H178,2)</f>
        <v>0</v>
      </c>
      <c r="L178" s="159"/>
      <c r="M178" s="27"/>
      <c r="N178" s="160" t="s">
        <v>1</v>
      </c>
      <c r="O178" s="161" t="s">
        <v>37</v>
      </c>
      <c r="P178" s="162">
        <f>I178+J178</f>
        <v>0</v>
      </c>
      <c r="Q178" s="162">
        <f>ROUND(I178*H178,2)</f>
        <v>0</v>
      </c>
      <c r="R178" s="162">
        <f>ROUND(J178*H178,2)</f>
        <v>0</v>
      </c>
      <c r="S178" s="163">
        <v>4.1000000000000002E-2</v>
      </c>
      <c r="T178" s="163">
        <f>S178*H178</f>
        <v>22.468</v>
      </c>
      <c r="U178" s="163">
        <v>0</v>
      </c>
      <c r="V178" s="163">
        <f>U178*H178</f>
        <v>0</v>
      </c>
      <c r="W178" s="163">
        <v>0</v>
      </c>
      <c r="X178" s="164">
        <f>W178*H178</f>
        <v>0</v>
      </c>
      <c r="Y178" s="26"/>
      <c r="Z178" s="26"/>
      <c r="AA178" s="26"/>
      <c r="AB178" s="26"/>
      <c r="AC178" s="26"/>
      <c r="AD178" s="26"/>
      <c r="AE178" s="26"/>
      <c r="AR178" s="165" t="s">
        <v>170</v>
      </c>
      <c r="AT178" s="165" t="s">
        <v>167</v>
      </c>
      <c r="AU178" s="165" t="s">
        <v>86</v>
      </c>
      <c r="AY178" s="14" t="s">
        <v>165</v>
      </c>
      <c r="BE178" s="166">
        <f>IF(O178="základná",K178,0)</f>
        <v>0</v>
      </c>
      <c r="BF178" s="166">
        <f>IF(O178="znížená",K178,0)</f>
        <v>0</v>
      </c>
      <c r="BG178" s="166">
        <f>IF(O178="zákl. prenesená",K178,0)</f>
        <v>0</v>
      </c>
      <c r="BH178" s="166">
        <f>IF(O178="zníž. prenesená",K178,0)</f>
        <v>0</v>
      </c>
      <c r="BI178" s="166">
        <f>IF(O178="nulová",K178,0)</f>
        <v>0</v>
      </c>
      <c r="BJ178" s="14" t="s">
        <v>86</v>
      </c>
      <c r="BK178" s="166">
        <f>ROUND(P178*H178,2)</f>
        <v>0</v>
      </c>
      <c r="BL178" s="14" t="s">
        <v>170</v>
      </c>
      <c r="BM178" s="165" t="s">
        <v>309</v>
      </c>
    </row>
    <row r="179" spans="1:65" s="2" customFormat="1" ht="44.25" customHeight="1">
      <c r="A179" s="26"/>
      <c r="B179" s="154"/>
      <c r="C179" s="155" t="s">
        <v>310</v>
      </c>
      <c r="D179" s="155" t="s">
        <v>167</v>
      </c>
      <c r="E179" s="223" t="s">
        <v>311</v>
      </c>
      <c r="F179" s="224"/>
      <c r="G179" s="156" t="s">
        <v>169</v>
      </c>
      <c r="H179" s="157">
        <v>770</v>
      </c>
      <c r="I179" s="158">
        <v>0</v>
      </c>
      <c r="J179" s="158">
        <v>0</v>
      </c>
      <c r="K179" s="158">
        <f>ROUND(P179*H179,2)</f>
        <v>0</v>
      </c>
      <c r="L179" s="159"/>
      <c r="M179" s="27"/>
      <c r="N179" s="160" t="s">
        <v>1</v>
      </c>
      <c r="O179" s="161" t="s">
        <v>37</v>
      </c>
      <c r="P179" s="162">
        <f>I179+J179</f>
        <v>0</v>
      </c>
      <c r="Q179" s="162">
        <f>ROUND(I179*H179,2)</f>
        <v>0</v>
      </c>
      <c r="R179" s="162">
        <f>ROUND(J179*H179,2)</f>
        <v>0</v>
      </c>
      <c r="S179" s="163">
        <v>0.316</v>
      </c>
      <c r="T179" s="163">
        <f>S179*H179</f>
        <v>243.32</v>
      </c>
      <c r="U179" s="163">
        <v>0</v>
      </c>
      <c r="V179" s="163">
        <f>U179*H179</f>
        <v>0</v>
      </c>
      <c r="W179" s="163">
        <v>0</v>
      </c>
      <c r="X179" s="164">
        <f>W179*H179</f>
        <v>0</v>
      </c>
      <c r="Y179" s="26"/>
      <c r="Z179" s="26"/>
      <c r="AA179" s="26"/>
      <c r="AB179" s="26"/>
      <c r="AC179" s="26"/>
      <c r="AD179" s="26"/>
      <c r="AE179" s="26"/>
      <c r="AR179" s="165" t="s">
        <v>170</v>
      </c>
      <c r="AT179" s="165" t="s">
        <v>167</v>
      </c>
      <c r="AU179" s="165" t="s">
        <v>86</v>
      </c>
      <c r="AY179" s="14" t="s">
        <v>165</v>
      </c>
      <c r="BE179" s="166">
        <f>IF(O179="základná",K179,0)</f>
        <v>0</v>
      </c>
      <c r="BF179" s="166">
        <f>IF(O179="znížená",K179,0)</f>
        <v>0</v>
      </c>
      <c r="BG179" s="166">
        <f>IF(O179="zákl. prenesená",K179,0)</f>
        <v>0</v>
      </c>
      <c r="BH179" s="166">
        <f>IF(O179="zníž. prenesená",K179,0)</f>
        <v>0</v>
      </c>
      <c r="BI179" s="166">
        <f>IF(O179="nulová",K179,0)</f>
        <v>0</v>
      </c>
      <c r="BJ179" s="14" t="s">
        <v>86</v>
      </c>
      <c r="BK179" s="166">
        <f>ROUND(P179*H179,2)</f>
        <v>0</v>
      </c>
      <c r="BL179" s="14" t="s">
        <v>170</v>
      </c>
      <c r="BM179" s="165" t="s">
        <v>312</v>
      </c>
    </row>
    <row r="180" spans="1:65" s="2" customFormat="1" ht="37.9" customHeight="1">
      <c r="A180" s="26"/>
      <c r="B180" s="154"/>
      <c r="C180" s="155" t="s">
        <v>313</v>
      </c>
      <c r="D180" s="155" t="s">
        <v>167</v>
      </c>
      <c r="E180" s="223" t="s">
        <v>314</v>
      </c>
      <c r="F180" s="224"/>
      <c r="G180" s="156" t="s">
        <v>169</v>
      </c>
      <c r="H180" s="157">
        <v>555</v>
      </c>
      <c r="I180" s="158">
        <v>0</v>
      </c>
      <c r="J180" s="158">
        <v>0</v>
      </c>
      <c r="K180" s="158">
        <f>ROUND(P180*H180,2)</f>
        <v>0</v>
      </c>
      <c r="L180" s="159"/>
      <c r="M180" s="27"/>
      <c r="N180" s="160" t="s">
        <v>1</v>
      </c>
      <c r="O180" s="161" t="s">
        <v>37</v>
      </c>
      <c r="P180" s="162">
        <f>I180+J180</f>
        <v>0</v>
      </c>
      <c r="Q180" s="162">
        <f>ROUND(I180*H180,2)</f>
        <v>0</v>
      </c>
      <c r="R180" s="162">
        <f>ROUND(J180*H180,2)</f>
        <v>0</v>
      </c>
      <c r="S180" s="163">
        <v>0.316</v>
      </c>
      <c r="T180" s="163">
        <f>S180*H180</f>
        <v>175.38</v>
      </c>
      <c r="U180" s="163">
        <v>0</v>
      </c>
      <c r="V180" s="163">
        <f>U180*H180</f>
        <v>0</v>
      </c>
      <c r="W180" s="163">
        <v>0</v>
      </c>
      <c r="X180" s="164">
        <f>W180*H180</f>
        <v>0</v>
      </c>
      <c r="Y180" s="26"/>
      <c r="Z180" s="26"/>
      <c r="AA180" s="26"/>
      <c r="AB180" s="26"/>
      <c r="AC180" s="26"/>
      <c r="AD180" s="26"/>
      <c r="AE180" s="26"/>
      <c r="AR180" s="165" t="s">
        <v>170</v>
      </c>
      <c r="AT180" s="165" t="s">
        <v>167</v>
      </c>
      <c r="AU180" s="165" t="s">
        <v>86</v>
      </c>
      <c r="AY180" s="14" t="s">
        <v>165</v>
      </c>
      <c r="BE180" s="166">
        <f>IF(O180="základná",K180,0)</f>
        <v>0</v>
      </c>
      <c r="BF180" s="166">
        <f>IF(O180="znížená",K180,0)</f>
        <v>0</v>
      </c>
      <c r="BG180" s="166">
        <f>IF(O180="zákl. prenesená",K180,0)</f>
        <v>0</v>
      </c>
      <c r="BH180" s="166">
        <f>IF(O180="zníž. prenesená",K180,0)</f>
        <v>0</v>
      </c>
      <c r="BI180" s="166">
        <f>IF(O180="nulová",K180,0)</f>
        <v>0</v>
      </c>
      <c r="BJ180" s="14" t="s">
        <v>86</v>
      </c>
      <c r="BK180" s="166">
        <f>ROUND(P180*H180,2)</f>
        <v>0</v>
      </c>
      <c r="BL180" s="14" t="s">
        <v>170</v>
      </c>
      <c r="BM180" s="165" t="s">
        <v>315</v>
      </c>
    </row>
    <row r="181" spans="1:65" s="12" customFormat="1" ht="22.9" customHeight="1">
      <c r="B181" s="141"/>
      <c r="D181" s="142" t="s">
        <v>72</v>
      </c>
      <c r="E181" s="152" t="s">
        <v>192</v>
      </c>
      <c r="F181" s="152" t="s">
        <v>316</v>
      </c>
      <c r="K181" s="153">
        <f>BK181</f>
        <v>0</v>
      </c>
      <c r="M181" s="141"/>
      <c r="N181" s="145"/>
      <c r="O181" s="146"/>
      <c r="P181" s="146"/>
      <c r="Q181" s="147">
        <f>SUM(Q182:Q191)</f>
        <v>0</v>
      </c>
      <c r="R181" s="147">
        <f>SUM(R182:R191)</f>
        <v>0</v>
      </c>
      <c r="S181" s="146"/>
      <c r="T181" s="148">
        <f>SUM(T182:T191)</f>
        <v>177.23224999999996</v>
      </c>
      <c r="U181" s="146"/>
      <c r="V181" s="148">
        <f>SUM(V182:V191)</f>
        <v>0</v>
      </c>
      <c r="W181" s="146"/>
      <c r="X181" s="149">
        <f>SUM(X182:X191)</f>
        <v>0</v>
      </c>
      <c r="AR181" s="142" t="s">
        <v>80</v>
      </c>
      <c r="AT181" s="150" t="s">
        <v>72</v>
      </c>
      <c r="AU181" s="150" t="s">
        <v>80</v>
      </c>
      <c r="AY181" s="142" t="s">
        <v>165</v>
      </c>
      <c r="BK181" s="151">
        <f>SUM(BK182:BK191)</f>
        <v>0</v>
      </c>
    </row>
    <row r="182" spans="1:65" s="2" customFormat="1" ht="44.25" customHeight="1">
      <c r="A182" s="26"/>
      <c r="B182" s="154"/>
      <c r="C182" s="155" t="s">
        <v>317</v>
      </c>
      <c r="D182" s="155" t="s">
        <v>167</v>
      </c>
      <c r="E182" s="223" t="s">
        <v>318</v>
      </c>
      <c r="F182" s="224"/>
      <c r="G182" s="156" t="s">
        <v>319</v>
      </c>
      <c r="H182" s="157">
        <v>245</v>
      </c>
      <c r="I182" s="158">
        <v>0</v>
      </c>
      <c r="J182" s="158">
        <v>0</v>
      </c>
      <c r="K182" s="158">
        <f t="shared" ref="K182:K191" si="27">ROUND(P182*H182,2)</f>
        <v>0</v>
      </c>
      <c r="L182" s="159"/>
      <c r="M182" s="27"/>
      <c r="N182" s="160" t="s">
        <v>1</v>
      </c>
      <c r="O182" s="161" t="s">
        <v>37</v>
      </c>
      <c r="P182" s="162">
        <f t="shared" ref="P182:P191" si="28">I182+J182</f>
        <v>0</v>
      </c>
      <c r="Q182" s="162">
        <f t="shared" ref="Q182:Q191" si="29">ROUND(I182*H182,2)</f>
        <v>0</v>
      </c>
      <c r="R182" s="162">
        <f t="shared" ref="R182:R191" si="30">ROUND(J182*H182,2)</f>
        <v>0</v>
      </c>
      <c r="S182" s="163">
        <v>0.25600000000000001</v>
      </c>
      <c r="T182" s="163">
        <f t="shared" ref="T182:T191" si="31">S182*H182</f>
        <v>62.72</v>
      </c>
      <c r="U182" s="163">
        <v>0</v>
      </c>
      <c r="V182" s="163">
        <f t="shared" ref="V182:V191" si="32">U182*H182</f>
        <v>0</v>
      </c>
      <c r="W182" s="163">
        <v>0</v>
      </c>
      <c r="X182" s="164">
        <f t="shared" ref="X182:X191" si="33">W182*H182</f>
        <v>0</v>
      </c>
      <c r="Y182" s="26"/>
      <c r="Z182" s="26"/>
      <c r="AA182" s="26"/>
      <c r="AB182" s="26"/>
      <c r="AC182" s="26"/>
      <c r="AD182" s="26"/>
      <c r="AE182" s="26"/>
      <c r="AR182" s="165" t="s">
        <v>170</v>
      </c>
      <c r="AT182" s="165" t="s">
        <v>167</v>
      </c>
      <c r="AU182" s="165" t="s">
        <v>86</v>
      </c>
      <c r="AY182" s="14" t="s">
        <v>165</v>
      </c>
      <c r="BE182" s="166">
        <f t="shared" ref="BE182:BE191" si="34">IF(O182="základná",K182,0)</f>
        <v>0</v>
      </c>
      <c r="BF182" s="166">
        <f t="shared" ref="BF182:BF191" si="35">IF(O182="znížená",K182,0)</f>
        <v>0</v>
      </c>
      <c r="BG182" s="166">
        <f t="shared" ref="BG182:BG191" si="36">IF(O182="zákl. prenesená",K182,0)</f>
        <v>0</v>
      </c>
      <c r="BH182" s="166">
        <f t="shared" ref="BH182:BH191" si="37">IF(O182="zníž. prenesená",K182,0)</f>
        <v>0</v>
      </c>
      <c r="BI182" s="166">
        <f t="shared" ref="BI182:BI191" si="38">IF(O182="nulová",K182,0)</f>
        <v>0</v>
      </c>
      <c r="BJ182" s="14" t="s">
        <v>86</v>
      </c>
      <c r="BK182" s="166">
        <f t="shared" ref="BK182:BK191" si="39">ROUND(P182*H182,2)</f>
        <v>0</v>
      </c>
      <c r="BL182" s="14" t="s">
        <v>170</v>
      </c>
      <c r="BM182" s="165" t="s">
        <v>320</v>
      </c>
    </row>
    <row r="183" spans="1:65" s="2" customFormat="1" ht="44.25" customHeight="1">
      <c r="A183" s="26"/>
      <c r="B183" s="154"/>
      <c r="C183" s="155" t="s">
        <v>321</v>
      </c>
      <c r="D183" s="155" t="s">
        <v>167</v>
      </c>
      <c r="E183" s="223" t="s">
        <v>322</v>
      </c>
      <c r="F183" s="224"/>
      <c r="G183" s="156" t="s">
        <v>181</v>
      </c>
      <c r="H183" s="157">
        <v>9</v>
      </c>
      <c r="I183" s="158">
        <v>0</v>
      </c>
      <c r="J183" s="158">
        <v>0</v>
      </c>
      <c r="K183" s="158">
        <f t="shared" si="27"/>
        <v>0</v>
      </c>
      <c r="L183" s="159"/>
      <c r="M183" s="27"/>
      <c r="N183" s="160" t="s">
        <v>1</v>
      </c>
      <c r="O183" s="161" t="s">
        <v>37</v>
      </c>
      <c r="P183" s="162">
        <f t="shared" si="28"/>
        <v>0</v>
      </c>
      <c r="Q183" s="162">
        <f t="shared" si="29"/>
        <v>0</v>
      </c>
      <c r="R183" s="162">
        <f t="shared" si="30"/>
        <v>0</v>
      </c>
      <c r="S183" s="163">
        <v>2.6869999999999998</v>
      </c>
      <c r="T183" s="163">
        <f t="shared" si="31"/>
        <v>24.183</v>
      </c>
      <c r="U183" s="163">
        <v>0</v>
      </c>
      <c r="V183" s="163">
        <f t="shared" si="32"/>
        <v>0</v>
      </c>
      <c r="W183" s="163">
        <v>0</v>
      </c>
      <c r="X183" s="164">
        <f t="shared" si="33"/>
        <v>0</v>
      </c>
      <c r="Y183" s="26"/>
      <c r="Z183" s="26"/>
      <c r="AA183" s="26"/>
      <c r="AB183" s="26"/>
      <c r="AC183" s="26"/>
      <c r="AD183" s="26"/>
      <c r="AE183" s="26"/>
      <c r="AR183" s="165" t="s">
        <v>170</v>
      </c>
      <c r="AT183" s="165" t="s">
        <v>167</v>
      </c>
      <c r="AU183" s="165" t="s">
        <v>86</v>
      </c>
      <c r="AY183" s="14" t="s">
        <v>165</v>
      </c>
      <c r="BE183" s="166">
        <f t="shared" si="34"/>
        <v>0</v>
      </c>
      <c r="BF183" s="166">
        <f t="shared" si="35"/>
        <v>0</v>
      </c>
      <c r="BG183" s="166">
        <f t="shared" si="36"/>
        <v>0</v>
      </c>
      <c r="BH183" s="166">
        <f t="shared" si="37"/>
        <v>0</v>
      </c>
      <c r="BI183" s="166">
        <f t="shared" si="38"/>
        <v>0</v>
      </c>
      <c r="BJ183" s="14" t="s">
        <v>86</v>
      </c>
      <c r="BK183" s="166">
        <f t="shared" si="39"/>
        <v>0</v>
      </c>
      <c r="BL183" s="14" t="s">
        <v>170</v>
      </c>
      <c r="BM183" s="165" t="s">
        <v>323</v>
      </c>
    </row>
    <row r="184" spans="1:65" s="2" customFormat="1" ht="44.25" customHeight="1">
      <c r="A184" s="26"/>
      <c r="B184" s="154"/>
      <c r="C184" s="155" t="s">
        <v>324</v>
      </c>
      <c r="D184" s="155" t="s">
        <v>167</v>
      </c>
      <c r="E184" s="223" t="s">
        <v>325</v>
      </c>
      <c r="F184" s="224"/>
      <c r="G184" s="156" t="s">
        <v>181</v>
      </c>
      <c r="H184" s="157">
        <v>9</v>
      </c>
      <c r="I184" s="158">
        <v>0</v>
      </c>
      <c r="J184" s="158">
        <v>0</v>
      </c>
      <c r="K184" s="158">
        <f t="shared" si="27"/>
        <v>0</v>
      </c>
      <c r="L184" s="159"/>
      <c r="M184" s="27"/>
      <c r="N184" s="160" t="s">
        <v>1</v>
      </c>
      <c r="O184" s="161" t="s">
        <v>37</v>
      </c>
      <c r="P184" s="162">
        <f t="shared" si="28"/>
        <v>0</v>
      </c>
      <c r="Q184" s="162">
        <f t="shared" si="29"/>
        <v>0</v>
      </c>
      <c r="R184" s="162">
        <f t="shared" si="30"/>
        <v>0</v>
      </c>
      <c r="S184" s="163">
        <v>2.6869999999999998</v>
      </c>
      <c r="T184" s="163">
        <f t="shared" si="31"/>
        <v>24.183</v>
      </c>
      <c r="U184" s="163">
        <v>0</v>
      </c>
      <c r="V184" s="163">
        <f t="shared" si="32"/>
        <v>0</v>
      </c>
      <c r="W184" s="163">
        <v>0</v>
      </c>
      <c r="X184" s="164">
        <f t="shared" si="33"/>
        <v>0</v>
      </c>
      <c r="Y184" s="26"/>
      <c r="Z184" s="26"/>
      <c r="AA184" s="26"/>
      <c r="AB184" s="26"/>
      <c r="AC184" s="26"/>
      <c r="AD184" s="26"/>
      <c r="AE184" s="26"/>
      <c r="AR184" s="165" t="s">
        <v>170</v>
      </c>
      <c r="AT184" s="165" t="s">
        <v>167</v>
      </c>
      <c r="AU184" s="165" t="s">
        <v>86</v>
      </c>
      <c r="AY184" s="14" t="s">
        <v>165</v>
      </c>
      <c r="BE184" s="166">
        <f t="shared" si="34"/>
        <v>0</v>
      </c>
      <c r="BF184" s="166">
        <f t="shared" si="35"/>
        <v>0</v>
      </c>
      <c r="BG184" s="166">
        <f t="shared" si="36"/>
        <v>0</v>
      </c>
      <c r="BH184" s="166">
        <f t="shared" si="37"/>
        <v>0</v>
      </c>
      <c r="BI184" s="166">
        <f t="shared" si="38"/>
        <v>0</v>
      </c>
      <c r="BJ184" s="14" t="s">
        <v>86</v>
      </c>
      <c r="BK184" s="166">
        <f t="shared" si="39"/>
        <v>0</v>
      </c>
      <c r="BL184" s="14" t="s">
        <v>170</v>
      </c>
      <c r="BM184" s="165" t="s">
        <v>326</v>
      </c>
    </row>
    <row r="185" spans="1:65" s="2" customFormat="1" ht="49.15" customHeight="1">
      <c r="A185" s="26"/>
      <c r="B185" s="154"/>
      <c r="C185" s="155" t="s">
        <v>327</v>
      </c>
      <c r="D185" s="155" t="s">
        <v>167</v>
      </c>
      <c r="E185" s="223" t="s">
        <v>328</v>
      </c>
      <c r="F185" s="224"/>
      <c r="G185" s="156" t="s">
        <v>181</v>
      </c>
      <c r="H185" s="157">
        <v>6</v>
      </c>
      <c r="I185" s="158">
        <v>0</v>
      </c>
      <c r="J185" s="158">
        <v>0</v>
      </c>
      <c r="K185" s="158">
        <f t="shared" si="27"/>
        <v>0</v>
      </c>
      <c r="L185" s="159"/>
      <c r="M185" s="27"/>
      <c r="N185" s="160" t="s">
        <v>1</v>
      </c>
      <c r="O185" s="161" t="s">
        <v>37</v>
      </c>
      <c r="P185" s="162">
        <f t="shared" si="28"/>
        <v>0</v>
      </c>
      <c r="Q185" s="162">
        <f t="shared" si="29"/>
        <v>0</v>
      </c>
      <c r="R185" s="162">
        <f t="shared" si="30"/>
        <v>0</v>
      </c>
      <c r="S185" s="163">
        <v>2.6869999999999998</v>
      </c>
      <c r="T185" s="163">
        <f t="shared" si="31"/>
        <v>16.122</v>
      </c>
      <c r="U185" s="163">
        <v>0</v>
      </c>
      <c r="V185" s="163">
        <f t="shared" si="32"/>
        <v>0</v>
      </c>
      <c r="W185" s="163">
        <v>0</v>
      </c>
      <c r="X185" s="164">
        <f t="shared" si="33"/>
        <v>0</v>
      </c>
      <c r="Y185" s="26"/>
      <c r="Z185" s="26"/>
      <c r="AA185" s="26"/>
      <c r="AB185" s="26"/>
      <c r="AC185" s="26"/>
      <c r="AD185" s="26"/>
      <c r="AE185" s="26"/>
      <c r="AR185" s="165" t="s">
        <v>170</v>
      </c>
      <c r="AT185" s="165" t="s">
        <v>167</v>
      </c>
      <c r="AU185" s="165" t="s">
        <v>86</v>
      </c>
      <c r="AY185" s="14" t="s">
        <v>165</v>
      </c>
      <c r="BE185" s="166">
        <f t="shared" si="34"/>
        <v>0</v>
      </c>
      <c r="BF185" s="166">
        <f t="shared" si="35"/>
        <v>0</v>
      </c>
      <c r="BG185" s="166">
        <f t="shared" si="36"/>
        <v>0</v>
      </c>
      <c r="BH185" s="166">
        <f t="shared" si="37"/>
        <v>0</v>
      </c>
      <c r="BI185" s="166">
        <f t="shared" si="38"/>
        <v>0</v>
      </c>
      <c r="BJ185" s="14" t="s">
        <v>86</v>
      </c>
      <c r="BK185" s="166">
        <f t="shared" si="39"/>
        <v>0</v>
      </c>
      <c r="BL185" s="14" t="s">
        <v>170</v>
      </c>
      <c r="BM185" s="165" t="s">
        <v>329</v>
      </c>
    </row>
    <row r="186" spans="1:65" s="2" customFormat="1" ht="37.9" customHeight="1">
      <c r="A186" s="26"/>
      <c r="B186" s="154"/>
      <c r="C186" s="155" t="s">
        <v>330</v>
      </c>
      <c r="D186" s="155" t="s">
        <v>167</v>
      </c>
      <c r="E186" s="223" t="s">
        <v>788</v>
      </c>
      <c r="F186" s="224"/>
      <c r="G186" s="156" t="s">
        <v>181</v>
      </c>
      <c r="H186" s="157">
        <v>1</v>
      </c>
      <c r="I186" s="158">
        <v>0</v>
      </c>
      <c r="J186" s="158">
        <v>0</v>
      </c>
      <c r="K186" s="158">
        <f t="shared" si="27"/>
        <v>0</v>
      </c>
      <c r="L186" s="159"/>
      <c r="M186" s="27"/>
      <c r="N186" s="160" t="s">
        <v>1</v>
      </c>
      <c r="O186" s="161" t="s">
        <v>37</v>
      </c>
      <c r="P186" s="162">
        <f t="shared" si="28"/>
        <v>0</v>
      </c>
      <c r="Q186" s="162">
        <f t="shared" si="29"/>
        <v>0</v>
      </c>
      <c r="R186" s="162">
        <f t="shared" si="30"/>
        <v>0</v>
      </c>
      <c r="S186" s="163">
        <v>2.6869999999999998</v>
      </c>
      <c r="T186" s="163">
        <f t="shared" si="31"/>
        <v>2.6869999999999998</v>
      </c>
      <c r="U186" s="163">
        <v>0</v>
      </c>
      <c r="V186" s="163">
        <f t="shared" si="32"/>
        <v>0</v>
      </c>
      <c r="W186" s="163">
        <v>0</v>
      </c>
      <c r="X186" s="164">
        <f t="shared" si="33"/>
        <v>0</v>
      </c>
      <c r="Y186" s="26"/>
      <c r="Z186" s="26"/>
      <c r="AA186" s="26"/>
      <c r="AB186" s="26"/>
      <c r="AC186" s="26"/>
      <c r="AD186" s="26"/>
      <c r="AE186" s="26"/>
      <c r="AR186" s="165" t="s">
        <v>170</v>
      </c>
      <c r="AT186" s="165" t="s">
        <v>167</v>
      </c>
      <c r="AU186" s="165" t="s">
        <v>86</v>
      </c>
      <c r="AY186" s="14" t="s">
        <v>165</v>
      </c>
      <c r="BE186" s="166">
        <f t="shared" si="34"/>
        <v>0</v>
      </c>
      <c r="BF186" s="166">
        <f t="shared" si="35"/>
        <v>0</v>
      </c>
      <c r="BG186" s="166">
        <f t="shared" si="36"/>
        <v>0</v>
      </c>
      <c r="BH186" s="166">
        <f t="shared" si="37"/>
        <v>0</v>
      </c>
      <c r="BI186" s="166">
        <f t="shared" si="38"/>
        <v>0</v>
      </c>
      <c r="BJ186" s="14" t="s">
        <v>86</v>
      </c>
      <c r="BK186" s="166">
        <f t="shared" si="39"/>
        <v>0</v>
      </c>
      <c r="BL186" s="14" t="s">
        <v>170</v>
      </c>
      <c r="BM186" s="165" t="s">
        <v>331</v>
      </c>
    </row>
    <row r="187" spans="1:65" s="2" customFormat="1" ht="44.25" customHeight="1">
      <c r="A187" s="26"/>
      <c r="B187" s="154"/>
      <c r="C187" s="155" t="s">
        <v>332</v>
      </c>
      <c r="D187" s="155" t="s">
        <v>167</v>
      </c>
      <c r="E187" s="223" t="s">
        <v>789</v>
      </c>
      <c r="F187" s="224"/>
      <c r="G187" s="156" t="s">
        <v>181</v>
      </c>
      <c r="H187" s="157">
        <v>2</v>
      </c>
      <c r="I187" s="158">
        <v>0</v>
      </c>
      <c r="J187" s="158">
        <v>0</v>
      </c>
      <c r="K187" s="158">
        <f t="shared" si="27"/>
        <v>0</v>
      </c>
      <c r="L187" s="159"/>
      <c r="M187" s="27"/>
      <c r="N187" s="160" t="s">
        <v>1</v>
      </c>
      <c r="O187" s="161" t="s">
        <v>37</v>
      </c>
      <c r="P187" s="162">
        <f t="shared" si="28"/>
        <v>0</v>
      </c>
      <c r="Q187" s="162">
        <f t="shared" si="29"/>
        <v>0</v>
      </c>
      <c r="R187" s="162">
        <f t="shared" si="30"/>
        <v>0</v>
      </c>
      <c r="S187" s="163">
        <v>2.6869999999999998</v>
      </c>
      <c r="T187" s="163">
        <f t="shared" si="31"/>
        <v>5.3739999999999997</v>
      </c>
      <c r="U187" s="163">
        <v>0</v>
      </c>
      <c r="V187" s="163">
        <f t="shared" si="32"/>
        <v>0</v>
      </c>
      <c r="W187" s="163">
        <v>0</v>
      </c>
      <c r="X187" s="164">
        <f t="shared" si="33"/>
        <v>0</v>
      </c>
      <c r="Y187" s="26"/>
      <c r="Z187" s="26"/>
      <c r="AA187" s="26"/>
      <c r="AB187" s="26"/>
      <c r="AC187" s="26"/>
      <c r="AD187" s="26"/>
      <c r="AE187" s="26"/>
      <c r="AR187" s="165" t="s">
        <v>170</v>
      </c>
      <c r="AT187" s="165" t="s">
        <v>167</v>
      </c>
      <c r="AU187" s="165" t="s">
        <v>86</v>
      </c>
      <c r="AY187" s="14" t="s">
        <v>165</v>
      </c>
      <c r="BE187" s="166">
        <f t="shared" si="34"/>
        <v>0</v>
      </c>
      <c r="BF187" s="166">
        <f t="shared" si="35"/>
        <v>0</v>
      </c>
      <c r="BG187" s="166">
        <f t="shared" si="36"/>
        <v>0</v>
      </c>
      <c r="BH187" s="166">
        <f t="shared" si="37"/>
        <v>0</v>
      </c>
      <c r="BI187" s="166">
        <f t="shared" si="38"/>
        <v>0</v>
      </c>
      <c r="BJ187" s="14" t="s">
        <v>86</v>
      </c>
      <c r="BK187" s="166">
        <f t="shared" si="39"/>
        <v>0</v>
      </c>
      <c r="BL187" s="14" t="s">
        <v>170</v>
      </c>
      <c r="BM187" s="165" t="s">
        <v>333</v>
      </c>
    </row>
    <row r="188" spans="1:65" s="2" customFormat="1" ht="55.5" customHeight="1">
      <c r="A188" s="26"/>
      <c r="B188" s="154"/>
      <c r="C188" s="155" t="s">
        <v>334</v>
      </c>
      <c r="D188" s="155" t="s">
        <v>167</v>
      </c>
      <c r="E188" s="223" t="s">
        <v>335</v>
      </c>
      <c r="F188" s="224"/>
      <c r="G188" s="156" t="s">
        <v>181</v>
      </c>
      <c r="H188" s="157">
        <v>3</v>
      </c>
      <c r="I188" s="158">
        <v>0</v>
      </c>
      <c r="J188" s="158">
        <v>0</v>
      </c>
      <c r="K188" s="158">
        <f t="shared" si="27"/>
        <v>0</v>
      </c>
      <c r="L188" s="159"/>
      <c r="M188" s="27"/>
      <c r="N188" s="160" t="s">
        <v>1</v>
      </c>
      <c r="O188" s="161" t="s">
        <v>37</v>
      </c>
      <c r="P188" s="162">
        <f t="shared" si="28"/>
        <v>0</v>
      </c>
      <c r="Q188" s="162">
        <f t="shared" si="29"/>
        <v>0</v>
      </c>
      <c r="R188" s="162">
        <f t="shared" si="30"/>
        <v>0</v>
      </c>
      <c r="S188" s="163">
        <v>2.6869999999999998</v>
      </c>
      <c r="T188" s="163">
        <f t="shared" si="31"/>
        <v>8.0609999999999999</v>
      </c>
      <c r="U188" s="163">
        <v>0</v>
      </c>
      <c r="V188" s="163">
        <f t="shared" si="32"/>
        <v>0</v>
      </c>
      <c r="W188" s="163">
        <v>0</v>
      </c>
      <c r="X188" s="164">
        <f t="shared" si="33"/>
        <v>0</v>
      </c>
      <c r="Y188" s="26"/>
      <c r="Z188" s="26"/>
      <c r="AA188" s="26"/>
      <c r="AB188" s="26"/>
      <c r="AC188" s="26"/>
      <c r="AD188" s="26"/>
      <c r="AE188" s="26"/>
      <c r="AR188" s="165" t="s">
        <v>170</v>
      </c>
      <c r="AT188" s="165" t="s">
        <v>167</v>
      </c>
      <c r="AU188" s="165" t="s">
        <v>86</v>
      </c>
      <c r="AY188" s="14" t="s">
        <v>165</v>
      </c>
      <c r="BE188" s="166">
        <f t="shared" si="34"/>
        <v>0</v>
      </c>
      <c r="BF188" s="166">
        <f t="shared" si="35"/>
        <v>0</v>
      </c>
      <c r="BG188" s="166">
        <f t="shared" si="36"/>
        <v>0</v>
      </c>
      <c r="BH188" s="166">
        <f t="shared" si="37"/>
        <v>0</v>
      </c>
      <c r="BI188" s="166">
        <f t="shared" si="38"/>
        <v>0</v>
      </c>
      <c r="BJ188" s="14" t="s">
        <v>86</v>
      </c>
      <c r="BK188" s="166">
        <f t="shared" si="39"/>
        <v>0</v>
      </c>
      <c r="BL188" s="14" t="s">
        <v>170</v>
      </c>
      <c r="BM188" s="165" t="s">
        <v>336</v>
      </c>
    </row>
    <row r="189" spans="1:65" s="2" customFormat="1" ht="37.9" customHeight="1">
      <c r="A189" s="26"/>
      <c r="B189" s="154"/>
      <c r="C189" s="155" t="s">
        <v>337</v>
      </c>
      <c r="D189" s="155" t="s">
        <v>167</v>
      </c>
      <c r="E189" s="223" t="s">
        <v>338</v>
      </c>
      <c r="F189" s="224"/>
      <c r="G189" s="156" t="s">
        <v>203</v>
      </c>
      <c r="H189" s="157">
        <v>7.5</v>
      </c>
      <c r="I189" s="158">
        <v>0</v>
      </c>
      <c r="J189" s="158">
        <v>0</v>
      </c>
      <c r="K189" s="158">
        <f t="shared" si="27"/>
        <v>0</v>
      </c>
      <c r="L189" s="159"/>
      <c r="M189" s="27"/>
      <c r="N189" s="160" t="s">
        <v>1</v>
      </c>
      <c r="O189" s="161" t="s">
        <v>37</v>
      </c>
      <c r="P189" s="162">
        <f t="shared" si="28"/>
        <v>0</v>
      </c>
      <c r="Q189" s="162">
        <f t="shared" si="29"/>
        <v>0</v>
      </c>
      <c r="R189" s="162">
        <f t="shared" si="30"/>
        <v>0</v>
      </c>
      <c r="S189" s="163">
        <v>4.444</v>
      </c>
      <c r="T189" s="163">
        <f t="shared" si="31"/>
        <v>33.33</v>
      </c>
      <c r="U189" s="163">
        <v>0</v>
      </c>
      <c r="V189" s="163">
        <f t="shared" si="32"/>
        <v>0</v>
      </c>
      <c r="W189" s="163">
        <v>0</v>
      </c>
      <c r="X189" s="164">
        <f t="shared" si="33"/>
        <v>0</v>
      </c>
      <c r="Y189" s="26"/>
      <c r="Z189" s="26"/>
      <c r="AA189" s="26"/>
      <c r="AB189" s="26"/>
      <c r="AC189" s="26"/>
      <c r="AD189" s="26"/>
      <c r="AE189" s="26"/>
      <c r="AR189" s="165" t="s">
        <v>170</v>
      </c>
      <c r="AT189" s="165" t="s">
        <v>167</v>
      </c>
      <c r="AU189" s="165" t="s">
        <v>86</v>
      </c>
      <c r="AY189" s="14" t="s">
        <v>165</v>
      </c>
      <c r="BE189" s="166">
        <f t="shared" si="34"/>
        <v>0</v>
      </c>
      <c r="BF189" s="166">
        <f t="shared" si="35"/>
        <v>0</v>
      </c>
      <c r="BG189" s="166">
        <f t="shared" si="36"/>
        <v>0</v>
      </c>
      <c r="BH189" s="166">
        <f t="shared" si="37"/>
        <v>0</v>
      </c>
      <c r="BI189" s="166">
        <f t="shared" si="38"/>
        <v>0</v>
      </c>
      <c r="BJ189" s="14" t="s">
        <v>86</v>
      </c>
      <c r="BK189" s="166">
        <f t="shared" si="39"/>
        <v>0</v>
      </c>
      <c r="BL189" s="14" t="s">
        <v>170</v>
      </c>
      <c r="BM189" s="165" t="s">
        <v>339</v>
      </c>
    </row>
    <row r="190" spans="1:65" s="2" customFormat="1" ht="37.9" customHeight="1">
      <c r="A190" s="26"/>
      <c r="B190" s="154"/>
      <c r="C190" s="155" t="s">
        <v>340</v>
      </c>
      <c r="D190" s="155" t="s">
        <v>167</v>
      </c>
      <c r="E190" s="223" t="s">
        <v>341</v>
      </c>
      <c r="F190" s="224"/>
      <c r="G190" s="156" t="s">
        <v>203</v>
      </c>
      <c r="H190" s="157">
        <v>45.75</v>
      </c>
      <c r="I190" s="158">
        <v>0</v>
      </c>
      <c r="J190" s="158">
        <v>0</v>
      </c>
      <c r="K190" s="158">
        <f t="shared" si="27"/>
        <v>0</v>
      </c>
      <c r="L190" s="159"/>
      <c r="M190" s="27"/>
      <c r="N190" s="160" t="s">
        <v>1</v>
      </c>
      <c r="O190" s="161" t="s">
        <v>37</v>
      </c>
      <c r="P190" s="162">
        <f t="shared" si="28"/>
        <v>0</v>
      </c>
      <c r="Q190" s="162">
        <f t="shared" si="29"/>
        <v>0</v>
      </c>
      <c r="R190" s="162">
        <f t="shared" si="30"/>
        <v>0</v>
      </c>
      <c r="S190" s="163">
        <v>7.0000000000000001E-3</v>
      </c>
      <c r="T190" s="163">
        <f t="shared" si="31"/>
        <v>0.32024999999999998</v>
      </c>
      <c r="U190" s="163">
        <v>0</v>
      </c>
      <c r="V190" s="163">
        <f t="shared" si="32"/>
        <v>0</v>
      </c>
      <c r="W190" s="163">
        <v>0</v>
      </c>
      <c r="X190" s="164">
        <f t="shared" si="33"/>
        <v>0</v>
      </c>
      <c r="Y190" s="26"/>
      <c r="Z190" s="26"/>
      <c r="AA190" s="26"/>
      <c r="AB190" s="26"/>
      <c r="AC190" s="26"/>
      <c r="AD190" s="26"/>
      <c r="AE190" s="26"/>
      <c r="AR190" s="165" t="s">
        <v>170</v>
      </c>
      <c r="AT190" s="165" t="s">
        <v>167</v>
      </c>
      <c r="AU190" s="165" t="s">
        <v>86</v>
      </c>
      <c r="AY190" s="14" t="s">
        <v>165</v>
      </c>
      <c r="BE190" s="166">
        <f t="shared" si="34"/>
        <v>0</v>
      </c>
      <c r="BF190" s="166">
        <f t="shared" si="35"/>
        <v>0</v>
      </c>
      <c r="BG190" s="166">
        <f t="shared" si="36"/>
        <v>0</v>
      </c>
      <c r="BH190" s="166">
        <f t="shared" si="37"/>
        <v>0</v>
      </c>
      <c r="BI190" s="166">
        <f t="shared" si="38"/>
        <v>0</v>
      </c>
      <c r="BJ190" s="14" t="s">
        <v>86</v>
      </c>
      <c r="BK190" s="166">
        <f t="shared" si="39"/>
        <v>0</v>
      </c>
      <c r="BL190" s="14" t="s">
        <v>170</v>
      </c>
      <c r="BM190" s="165" t="s">
        <v>342</v>
      </c>
    </row>
    <row r="191" spans="1:65" s="2" customFormat="1" ht="37.9" customHeight="1">
      <c r="A191" s="26"/>
      <c r="B191" s="154"/>
      <c r="C191" s="155" t="s">
        <v>343</v>
      </c>
      <c r="D191" s="155" t="s">
        <v>167</v>
      </c>
      <c r="E191" s="223" t="s">
        <v>344</v>
      </c>
      <c r="F191" s="224"/>
      <c r="G191" s="156" t="s">
        <v>203</v>
      </c>
      <c r="H191" s="157">
        <v>36</v>
      </c>
      <c r="I191" s="158">
        <v>0</v>
      </c>
      <c r="J191" s="158">
        <v>0</v>
      </c>
      <c r="K191" s="158">
        <f t="shared" si="27"/>
        <v>0</v>
      </c>
      <c r="L191" s="159"/>
      <c r="M191" s="27"/>
      <c r="N191" s="167" t="s">
        <v>1</v>
      </c>
      <c r="O191" s="168" t="s">
        <v>37</v>
      </c>
      <c r="P191" s="169">
        <f t="shared" si="28"/>
        <v>0</v>
      </c>
      <c r="Q191" s="169">
        <f t="shared" si="29"/>
        <v>0</v>
      </c>
      <c r="R191" s="169">
        <f t="shared" si="30"/>
        <v>0</v>
      </c>
      <c r="S191" s="170">
        <v>7.0000000000000001E-3</v>
      </c>
      <c r="T191" s="170">
        <f t="shared" si="31"/>
        <v>0.252</v>
      </c>
      <c r="U191" s="170">
        <v>0</v>
      </c>
      <c r="V191" s="170">
        <f t="shared" si="32"/>
        <v>0</v>
      </c>
      <c r="W191" s="170">
        <v>0</v>
      </c>
      <c r="X191" s="171">
        <f t="shared" si="33"/>
        <v>0</v>
      </c>
      <c r="Y191" s="26"/>
      <c r="Z191" s="26"/>
      <c r="AA191" s="26"/>
      <c r="AB191" s="26"/>
      <c r="AC191" s="26"/>
      <c r="AD191" s="26"/>
      <c r="AE191" s="26"/>
      <c r="AR191" s="165" t="s">
        <v>170</v>
      </c>
      <c r="AT191" s="165" t="s">
        <v>167</v>
      </c>
      <c r="AU191" s="165" t="s">
        <v>86</v>
      </c>
      <c r="AY191" s="14" t="s">
        <v>165</v>
      </c>
      <c r="BE191" s="166">
        <f t="shared" si="34"/>
        <v>0</v>
      </c>
      <c r="BF191" s="166">
        <f t="shared" si="35"/>
        <v>0</v>
      </c>
      <c r="BG191" s="166">
        <f t="shared" si="36"/>
        <v>0</v>
      </c>
      <c r="BH191" s="166">
        <f t="shared" si="37"/>
        <v>0</v>
      </c>
      <c r="BI191" s="166">
        <f t="shared" si="38"/>
        <v>0</v>
      </c>
      <c r="BJ191" s="14" t="s">
        <v>86</v>
      </c>
      <c r="BK191" s="166">
        <f t="shared" si="39"/>
        <v>0</v>
      </c>
      <c r="BL191" s="14" t="s">
        <v>170</v>
      </c>
      <c r="BM191" s="165" t="s">
        <v>345</v>
      </c>
    </row>
    <row r="192" spans="1:65" s="2" customFormat="1" ht="6.95" customHeight="1">
      <c r="A192" s="26"/>
      <c r="B192" s="44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27"/>
      <c r="N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</row>
  </sheetData>
  <mergeCells count="72">
    <mergeCell ref="E190:F190"/>
    <mergeCell ref="E191:F191"/>
    <mergeCell ref="E185:F185"/>
    <mergeCell ref="E186:F186"/>
    <mergeCell ref="E187:F187"/>
    <mergeCell ref="E188:F188"/>
    <mergeCell ref="E189:F189"/>
    <mergeCell ref="E179:F179"/>
    <mergeCell ref="E180:F180"/>
    <mergeCell ref="E182:F182"/>
    <mergeCell ref="E183:F183"/>
    <mergeCell ref="E184:F184"/>
    <mergeCell ref="E172:F172"/>
    <mergeCell ref="E174:F174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61:F161"/>
    <mergeCell ref="E162:F162"/>
    <mergeCell ref="E164:F164"/>
    <mergeCell ref="E165:F165"/>
    <mergeCell ref="E166:F166"/>
    <mergeCell ref="E156:F156"/>
    <mergeCell ref="E157:F157"/>
    <mergeCell ref="E158:F158"/>
    <mergeCell ref="E159:F159"/>
    <mergeCell ref="E160:F160"/>
    <mergeCell ref="E151:F151"/>
    <mergeCell ref="E152:F152"/>
    <mergeCell ref="E153:F153"/>
    <mergeCell ref="E154:F154"/>
    <mergeCell ref="E155:F155"/>
    <mergeCell ref="E146:F146"/>
    <mergeCell ref="E147:F147"/>
    <mergeCell ref="E148:F148"/>
    <mergeCell ref="E149:F149"/>
    <mergeCell ref="E150:F150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18:H118"/>
    <mergeCell ref="M2:Z2"/>
    <mergeCell ref="E125:F125"/>
    <mergeCell ref="E129:F129"/>
    <mergeCell ref="E130:F130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46"/>
  <sheetViews>
    <sheetView showGridLines="0" workbookViewId="0">
      <selection activeCell="M2" sqref="M2:Z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8"/>
    </row>
    <row r="2" spans="1:46" s="1" customFormat="1" ht="36.950000000000003" customHeight="1">
      <c r="M2" s="210" t="s">
        <v>6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T2" s="14" t="s">
        <v>90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73</v>
      </c>
    </row>
    <row r="4" spans="1:46" s="1" customFormat="1" ht="24.95" customHeight="1">
      <c r="B4" s="17"/>
      <c r="D4" s="18" t="s">
        <v>127</v>
      </c>
      <c r="M4" s="17"/>
      <c r="N4" s="99" t="s">
        <v>10</v>
      </c>
      <c r="AT4" s="14" t="s">
        <v>3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23" t="s">
        <v>14</v>
      </c>
      <c r="M6" s="17"/>
    </row>
    <row r="7" spans="1:46" s="1" customFormat="1" ht="26.25" customHeight="1">
      <c r="B7" s="17"/>
      <c r="E7" s="225" t="str">
        <f>'Rekapitulácia stavby'!K6</f>
        <v>ROZVOJ CESTOVNÉHO RUCHU V OKOLÍ RÁKOCZIHO KAŠTIEĽA V BORŠI</v>
      </c>
      <c r="F7" s="226"/>
      <c r="G7" s="226"/>
      <c r="H7" s="226"/>
      <c r="M7" s="17"/>
    </row>
    <row r="8" spans="1:46" s="1" customFormat="1" ht="12" customHeight="1">
      <c r="B8" s="17"/>
      <c r="D8" s="23" t="s">
        <v>128</v>
      </c>
      <c r="M8" s="17"/>
    </row>
    <row r="9" spans="1:46" s="2" customFormat="1" ht="16.5" customHeight="1">
      <c r="A9" s="26"/>
      <c r="B9" s="27"/>
      <c r="C9" s="26"/>
      <c r="D9" s="26"/>
      <c r="E9" s="225" t="s">
        <v>129</v>
      </c>
      <c r="F9" s="221"/>
      <c r="G9" s="221"/>
      <c r="H9" s="221"/>
      <c r="I9" s="26"/>
      <c r="J9" s="26"/>
      <c r="K9" s="26"/>
      <c r="L9" s="26"/>
      <c r="M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130</v>
      </c>
      <c r="E10" s="26"/>
      <c r="F10" s="26"/>
      <c r="G10" s="26"/>
      <c r="H10" s="26"/>
      <c r="I10" s="26"/>
      <c r="J10" s="26"/>
      <c r="K10" s="26"/>
      <c r="L10" s="26"/>
      <c r="M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84" t="s">
        <v>346</v>
      </c>
      <c r="F11" s="221"/>
      <c r="G11" s="221"/>
      <c r="H11" s="221"/>
      <c r="I11" s="26"/>
      <c r="J11" s="26"/>
      <c r="K11" s="26"/>
      <c r="L11" s="26"/>
      <c r="M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16</v>
      </c>
      <c r="E13" s="26"/>
      <c r="F13" s="21" t="s">
        <v>1</v>
      </c>
      <c r="G13" s="26"/>
      <c r="H13" s="26"/>
      <c r="I13" s="23" t="s">
        <v>17</v>
      </c>
      <c r="J13" s="21" t="s">
        <v>1</v>
      </c>
      <c r="K13" s="26"/>
      <c r="L13" s="26"/>
      <c r="M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18</v>
      </c>
      <c r="E14" s="26"/>
      <c r="F14" s="21" t="s">
        <v>19</v>
      </c>
      <c r="G14" s="26"/>
      <c r="H14" s="26"/>
      <c r="I14" s="23" t="s">
        <v>20</v>
      </c>
      <c r="J14" s="52">
        <f>'Rekapitulácia stavby'!AN8</f>
        <v>44684</v>
      </c>
      <c r="K14" s="26"/>
      <c r="L14" s="26"/>
      <c r="M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26"/>
      <c r="M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26"/>
      <c r="M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26"/>
      <c r="M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93" t="str">
        <f>'Rekapitulácia stavby'!E14</f>
        <v xml:space="preserve"> </v>
      </c>
      <c r="F20" s="193"/>
      <c r="G20" s="193"/>
      <c r="H20" s="193"/>
      <c r="I20" s="23" t="s">
        <v>24</v>
      </c>
      <c r="J20" s="21" t="str">
        <f>'Rekapitulácia stavby'!AN14</f>
        <v/>
      </c>
      <c r="K20" s="26"/>
      <c r="L20" s="26"/>
      <c r="M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26"/>
      <c r="M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26"/>
      <c r="M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29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26"/>
      <c r="M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26"/>
      <c r="M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30</v>
      </c>
      <c r="E28" s="26"/>
      <c r="F28" s="26"/>
      <c r="G28" s="26"/>
      <c r="H28" s="26"/>
      <c r="I28" s="26"/>
      <c r="J28" s="26"/>
      <c r="K28" s="26"/>
      <c r="L28" s="26"/>
      <c r="M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100"/>
      <c r="B29" s="101"/>
      <c r="C29" s="100"/>
      <c r="D29" s="100"/>
      <c r="E29" s="196" t="s">
        <v>1</v>
      </c>
      <c r="F29" s="196"/>
      <c r="G29" s="196"/>
      <c r="H29" s="196"/>
      <c r="I29" s="100"/>
      <c r="J29" s="100"/>
      <c r="K29" s="100"/>
      <c r="L29" s="100"/>
      <c r="M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63"/>
      <c r="M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2.75">
      <c r="A32" s="26"/>
      <c r="B32" s="27"/>
      <c r="C32" s="26"/>
      <c r="D32" s="26"/>
      <c r="E32" s="23" t="s">
        <v>132</v>
      </c>
      <c r="F32" s="26"/>
      <c r="G32" s="26"/>
      <c r="H32" s="26"/>
      <c r="I32" s="26"/>
      <c r="J32" s="26"/>
      <c r="K32" s="103">
        <f>I98</f>
        <v>0</v>
      </c>
      <c r="L32" s="26"/>
      <c r="M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2.75">
      <c r="A33" s="26"/>
      <c r="B33" s="27"/>
      <c r="C33" s="26"/>
      <c r="D33" s="26"/>
      <c r="E33" s="23" t="s">
        <v>133</v>
      </c>
      <c r="F33" s="26"/>
      <c r="G33" s="26"/>
      <c r="H33" s="26"/>
      <c r="I33" s="26"/>
      <c r="J33" s="26"/>
      <c r="K33" s="103">
        <f>J98</f>
        <v>0</v>
      </c>
      <c r="L33" s="26"/>
      <c r="M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104" t="s">
        <v>31</v>
      </c>
      <c r="E34" s="26"/>
      <c r="F34" s="26"/>
      <c r="G34" s="26"/>
      <c r="H34" s="26"/>
      <c r="I34" s="26"/>
      <c r="J34" s="26"/>
      <c r="K34" s="68">
        <f>ROUND(K125, 2)</f>
        <v>0</v>
      </c>
      <c r="L34" s="26"/>
      <c r="M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3"/>
      <c r="E35" s="63"/>
      <c r="F35" s="63"/>
      <c r="G35" s="63"/>
      <c r="H35" s="63"/>
      <c r="I35" s="63"/>
      <c r="J35" s="63"/>
      <c r="K35" s="63"/>
      <c r="L35" s="63"/>
      <c r="M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33</v>
      </c>
      <c r="G36" s="26"/>
      <c r="H36" s="26"/>
      <c r="I36" s="30" t="s">
        <v>32</v>
      </c>
      <c r="J36" s="26"/>
      <c r="K36" s="30" t="s">
        <v>34</v>
      </c>
      <c r="L36" s="26"/>
      <c r="M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105" t="s">
        <v>35</v>
      </c>
      <c r="E37" s="32" t="s">
        <v>36</v>
      </c>
      <c r="F37" s="106">
        <f>ROUND((SUM(BE125:BE145)),  2)</f>
        <v>0</v>
      </c>
      <c r="G37" s="107"/>
      <c r="H37" s="107"/>
      <c r="I37" s="108">
        <v>0.2</v>
      </c>
      <c r="J37" s="107"/>
      <c r="K37" s="106">
        <f>ROUND(((SUM(BE125:BE145))*I37),  2)</f>
        <v>0</v>
      </c>
      <c r="L37" s="26"/>
      <c r="M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32" t="s">
        <v>37</v>
      </c>
      <c r="F38" s="103">
        <f>ROUND((SUM(BF125:BF145)),  2)</f>
        <v>0</v>
      </c>
      <c r="G38" s="26"/>
      <c r="H38" s="26"/>
      <c r="I38" s="109">
        <v>0.2</v>
      </c>
      <c r="J38" s="26"/>
      <c r="K38" s="103">
        <f>ROUND(((SUM(BF125:BF145))*I38),  2)</f>
        <v>0</v>
      </c>
      <c r="L38" s="26"/>
      <c r="M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38</v>
      </c>
      <c r="F39" s="103">
        <f>ROUND((SUM(BG125:BG145)),  2)</f>
        <v>0</v>
      </c>
      <c r="G39" s="26"/>
      <c r="H39" s="26"/>
      <c r="I39" s="109">
        <v>0.2</v>
      </c>
      <c r="J39" s="26"/>
      <c r="K39" s="103">
        <f>0</f>
        <v>0</v>
      </c>
      <c r="L39" s="26"/>
      <c r="M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39</v>
      </c>
      <c r="F40" s="103">
        <f>ROUND((SUM(BH125:BH145)),  2)</f>
        <v>0</v>
      </c>
      <c r="G40" s="26"/>
      <c r="H40" s="26"/>
      <c r="I40" s="109">
        <v>0.2</v>
      </c>
      <c r="J40" s="26"/>
      <c r="K40" s="103">
        <f>0</f>
        <v>0</v>
      </c>
      <c r="L40" s="26"/>
      <c r="M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32" t="s">
        <v>40</v>
      </c>
      <c r="F41" s="106">
        <f>ROUND((SUM(BI125:BI145)),  2)</f>
        <v>0</v>
      </c>
      <c r="G41" s="107"/>
      <c r="H41" s="107"/>
      <c r="I41" s="108">
        <v>0</v>
      </c>
      <c r="J41" s="107"/>
      <c r="K41" s="106">
        <f>0</f>
        <v>0</v>
      </c>
      <c r="L41" s="26"/>
      <c r="M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10"/>
      <c r="D43" s="111" t="s">
        <v>41</v>
      </c>
      <c r="E43" s="57"/>
      <c r="F43" s="57"/>
      <c r="G43" s="112" t="s">
        <v>42</v>
      </c>
      <c r="H43" s="113" t="s">
        <v>43</v>
      </c>
      <c r="I43" s="57"/>
      <c r="J43" s="57"/>
      <c r="K43" s="114">
        <f>SUM(K34:K41)</f>
        <v>0</v>
      </c>
      <c r="L43" s="115"/>
      <c r="M43" s="39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39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41"/>
      <c r="M50" s="39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26"/>
      <c r="B61" s="27"/>
      <c r="C61" s="26"/>
      <c r="D61" s="42" t="s">
        <v>46</v>
      </c>
      <c r="E61" s="29"/>
      <c r="F61" s="116" t="s">
        <v>47</v>
      </c>
      <c r="G61" s="42" t="s">
        <v>46</v>
      </c>
      <c r="H61" s="29"/>
      <c r="I61" s="29"/>
      <c r="J61" s="117" t="s">
        <v>47</v>
      </c>
      <c r="K61" s="29"/>
      <c r="L61" s="29"/>
      <c r="M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26"/>
      <c r="B65" s="27"/>
      <c r="C65" s="26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43"/>
      <c r="M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26"/>
      <c r="B76" s="27"/>
      <c r="C76" s="26"/>
      <c r="D76" s="42" t="s">
        <v>46</v>
      </c>
      <c r="E76" s="29"/>
      <c r="F76" s="116" t="s">
        <v>47</v>
      </c>
      <c r="G76" s="42" t="s">
        <v>46</v>
      </c>
      <c r="H76" s="29"/>
      <c r="I76" s="29"/>
      <c r="J76" s="117" t="s">
        <v>47</v>
      </c>
      <c r="K76" s="29"/>
      <c r="L76" s="29"/>
      <c r="M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134</v>
      </c>
      <c r="D82" s="26"/>
      <c r="E82" s="26"/>
      <c r="F82" s="26"/>
      <c r="G82" s="26"/>
      <c r="H82" s="26"/>
      <c r="I82" s="26"/>
      <c r="J82" s="26"/>
      <c r="K82" s="26"/>
      <c r="L82" s="26"/>
      <c r="M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26"/>
      <c r="M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6.25" customHeight="1">
      <c r="A85" s="26"/>
      <c r="B85" s="27"/>
      <c r="C85" s="26"/>
      <c r="D85" s="26"/>
      <c r="E85" s="225" t="str">
        <f>E7</f>
        <v>ROZVOJ CESTOVNÉHO RUCHU V OKOLÍ RÁKOCZIHO KAŠTIEĽA V BORŠI</v>
      </c>
      <c r="F85" s="226"/>
      <c r="G85" s="226"/>
      <c r="H85" s="226"/>
      <c r="I85" s="26"/>
      <c r="J85" s="26"/>
      <c r="K85" s="26"/>
      <c r="L85" s="26"/>
      <c r="M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128</v>
      </c>
      <c r="M86" s="17"/>
    </row>
    <row r="87" spans="1:31" s="2" customFormat="1" ht="16.5" customHeight="1">
      <c r="A87" s="26"/>
      <c r="B87" s="27"/>
      <c r="C87" s="26"/>
      <c r="D87" s="26"/>
      <c r="E87" s="225" t="s">
        <v>129</v>
      </c>
      <c r="F87" s="221"/>
      <c r="G87" s="221"/>
      <c r="H87" s="221"/>
      <c r="I87" s="26"/>
      <c r="J87" s="26"/>
      <c r="K87" s="26"/>
      <c r="L87" s="26"/>
      <c r="M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130</v>
      </c>
      <c r="D88" s="26"/>
      <c r="E88" s="26"/>
      <c r="F88" s="26"/>
      <c r="G88" s="26"/>
      <c r="H88" s="26"/>
      <c r="I88" s="26"/>
      <c r="J88" s="26"/>
      <c r="K88" s="26"/>
      <c r="L88" s="26"/>
      <c r="M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4" t="str">
        <f>E11</f>
        <v>01.2 - S 01.2 - Vyvýšené náučné chodníky a odpočívadlá</v>
      </c>
      <c r="F89" s="221"/>
      <c r="G89" s="221"/>
      <c r="H89" s="221"/>
      <c r="I89" s="26"/>
      <c r="J89" s="26"/>
      <c r="K89" s="26"/>
      <c r="L89" s="26"/>
      <c r="M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18</v>
      </c>
      <c r="D91" s="26"/>
      <c r="E91" s="26"/>
      <c r="F91" s="21" t="str">
        <f>F14</f>
        <v>Borša</v>
      </c>
      <c r="G91" s="26"/>
      <c r="H91" s="26"/>
      <c r="I91" s="23" t="s">
        <v>20</v>
      </c>
      <c r="J91" s="52">
        <f>IF(J14="","",J14)</f>
        <v>44684</v>
      </c>
      <c r="K91" s="26"/>
      <c r="L91" s="26"/>
      <c r="M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21</v>
      </c>
      <c r="D93" s="26"/>
      <c r="E93" s="26"/>
      <c r="F93" s="21" t="str">
        <f>E17</f>
        <v>II. Rákoczi Ferenc, n.o.</v>
      </c>
      <c r="G93" s="26"/>
      <c r="H93" s="26"/>
      <c r="I93" s="23" t="s">
        <v>27</v>
      </c>
      <c r="J93" s="24" t="str">
        <f>E23</f>
        <v xml:space="preserve">Arch + crafts </v>
      </c>
      <c r="K93" s="26"/>
      <c r="L93" s="26"/>
      <c r="M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29</v>
      </c>
      <c r="J94" s="24" t="str">
        <f>E26</f>
        <v xml:space="preserve"> </v>
      </c>
      <c r="K94" s="26"/>
      <c r="L94" s="26"/>
      <c r="M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18" t="s">
        <v>135</v>
      </c>
      <c r="D96" s="110"/>
      <c r="E96" s="110"/>
      <c r="F96" s="110"/>
      <c r="G96" s="110"/>
      <c r="H96" s="110"/>
      <c r="I96" s="119" t="s">
        <v>136</v>
      </c>
      <c r="J96" s="119" t="s">
        <v>137</v>
      </c>
      <c r="K96" s="119" t="s">
        <v>138</v>
      </c>
      <c r="L96" s="110"/>
      <c r="M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20" t="s">
        <v>139</v>
      </c>
      <c r="D98" s="26"/>
      <c r="E98" s="26"/>
      <c r="F98" s="26"/>
      <c r="G98" s="26"/>
      <c r="H98" s="26"/>
      <c r="I98" s="68">
        <f t="shared" ref="I98:J100" si="0">Q125</f>
        <v>0</v>
      </c>
      <c r="J98" s="68">
        <f t="shared" si="0"/>
        <v>0</v>
      </c>
      <c r="K98" s="68">
        <f>K125</f>
        <v>0</v>
      </c>
      <c r="L98" s="26"/>
      <c r="M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21"/>
      <c r="D99" s="122" t="s">
        <v>141</v>
      </c>
      <c r="E99" s="123"/>
      <c r="F99" s="123"/>
      <c r="G99" s="123"/>
      <c r="H99" s="123"/>
      <c r="I99" s="124">
        <f t="shared" si="0"/>
        <v>0</v>
      </c>
      <c r="J99" s="124">
        <f t="shared" si="0"/>
        <v>0</v>
      </c>
      <c r="K99" s="124">
        <f>K126</f>
        <v>0</v>
      </c>
      <c r="M99" s="121"/>
    </row>
    <row r="100" spans="1:47" s="10" customFormat="1" ht="19.899999999999999" customHeight="1">
      <c r="B100" s="125"/>
      <c r="D100" s="126" t="s">
        <v>143</v>
      </c>
      <c r="E100" s="127"/>
      <c r="F100" s="127"/>
      <c r="G100" s="127"/>
      <c r="H100" s="127"/>
      <c r="I100" s="128">
        <f t="shared" si="0"/>
        <v>0</v>
      </c>
      <c r="J100" s="128">
        <f t="shared" si="0"/>
        <v>0</v>
      </c>
      <c r="K100" s="128">
        <f>K127</f>
        <v>0</v>
      </c>
      <c r="M100" s="125"/>
    </row>
    <row r="101" spans="1:47" s="10" customFormat="1" ht="19.899999999999999" customHeight="1">
      <c r="B101" s="125"/>
      <c r="D101" s="126" t="s">
        <v>146</v>
      </c>
      <c r="E101" s="127"/>
      <c r="F101" s="127"/>
      <c r="G101" s="127"/>
      <c r="H101" s="127"/>
      <c r="I101" s="128">
        <f>Q131</f>
        <v>0</v>
      </c>
      <c r="J101" s="128">
        <f>R131</f>
        <v>0</v>
      </c>
      <c r="K101" s="128">
        <f>K131</f>
        <v>0</v>
      </c>
      <c r="M101" s="125"/>
    </row>
    <row r="102" spans="1:47" s="9" customFormat="1" ht="24.95" customHeight="1">
      <c r="B102" s="121"/>
      <c r="D102" s="122" t="s">
        <v>347</v>
      </c>
      <c r="E102" s="123"/>
      <c r="F102" s="123"/>
      <c r="G102" s="123"/>
      <c r="H102" s="123"/>
      <c r="I102" s="124">
        <f>Q137</f>
        <v>0</v>
      </c>
      <c r="J102" s="124">
        <f>R137</f>
        <v>0</v>
      </c>
      <c r="K102" s="124">
        <f>K137</f>
        <v>0</v>
      </c>
      <c r="M102" s="121"/>
    </row>
    <row r="103" spans="1:47" s="10" customFormat="1" ht="19.899999999999999" customHeight="1">
      <c r="B103" s="125"/>
      <c r="D103" s="126" t="s">
        <v>348</v>
      </c>
      <c r="E103" s="127"/>
      <c r="F103" s="127"/>
      <c r="G103" s="127"/>
      <c r="H103" s="127"/>
      <c r="I103" s="128">
        <f>Q138</f>
        <v>0</v>
      </c>
      <c r="J103" s="128">
        <f>R138</f>
        <v>0</v>
      </c>
      <c r="K103" s="128">
        <f>K138</f>
        <v>0</v>
      </c>
      <c r="M103" s="125"/>
    </row>
    <row r="104" spans="1:47" s="2" customFormat="1" ht="21.75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47" s="2" customFormat="1" ht="6.95" customHeight="1">
      <c r="A105" s="26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9" spans="1:47" s="2" customFormat="1" ht="6.95" customHeight="1">
      <c r="A109" s="26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24.95" customHeight="1">
      <c r="A110" s="26"/>
      <c r="B110" s="27"/>
      <c r="C110" s="18" t="s">
        <v>147</v>
      </c>
      <c r="D110" s="26"/>
      <c r="E110" s="26"/>
      <c r="F110" s="26"/>
      <c r="G110" s="26"/>
      <c r="H110" s="26"/>
      <c r="I110" s="26"/>
      <c r="J110" s="26"/>
      <c r="K110" s="26"/>
      <c r="L110" s="26"/>
      <c r="M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12" customHeight="1">
      <c r="A112" s="26"/>
      <c r="B112" s="27"/>
      <c r="C112" s="23" t="s">
        <v>14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26.25" customHeight="1">
      <c r="A113" s="26"/>
      <c r="B113" s="27"/>
      <c r="C113" s="26"/>
      <c r="D113" s="26"/>
      <c r="E113" s="225" t="str">
        <f>E7</f>
        <v>ROZVOJ CESTOVNÉHO RUCHU V OKOLÍ RÁKOCZIHO KAŠTIEĽA V BORŠI</v>
      </c>
      <c r="F113" s="226"/>
      <c r="G113" s="226"/>
      <c r="H113" s="226"/>
      <c r="I113" s="26"/>
      <c r="J113" s="26"/>
      <c r="K113" s="26"/>
      <c r="L113" s="26"/>
      <c r="M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1" customFormat="1" ht="12" customHeight="1">
      <c r="B114" s="17"/>
      <c r="C114" s="23" t="s">
        <v>128</v>
      </c>
      <c r="M114" s="17"/>
    </row>
    <row r="115" spans="1:65" s="2" customFormat="1" ht="16.5" customHeight="1">
      <c r="A115" s="26"/>
      <c r="B115" s="27"/>
      <c r="C115" s="26"/>
      <c r="D115" s="26"/>
      <c r="E115" s="225" t="s">
        <v>129</v>
      </c>
      <c r="F115" s="221"/>
      <c r="G115" s="221"/>
      <c r="H115" s="221"/>
      <c r="I115" s="26"/>
      <c r="J115" s="26"/>
      <c r="K115" s="26"/>
      <c r="L115" s="26"/>
      <c r="M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130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6.5" customHeight="1">
      <c r="A117" s="26"/>
      <c r="B117" s="27"/>
      <c r="C117" s="26"/>
      <c r="D117" s="26"/>
      <c r="E117" s="184" t="str">
        <f>E11</f>
        <v>01.2 - S 01.2 - Vyvýšené náučné chodníky a odpočívadlá</v>
      </c>
      <c r="F117" s="221"/>
      <c r="G117" s="221"/>
      <c r="H117" s="221"/>
      <c r="I117" s="26"/>
      <c r="J117" s="26"/>
      <c r="K117" s="26"/>
      <c r="L117" s="26"/>
      <c r="M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2" customHeight="1">
      <c r="A119" s="26"/>
      <c r="B119" s="27"/>
      <c r="C119" s="23" t="s">
        <v>18</v>
      </c>
      <c r="D119" s="26"/>
      <c r="E119" s="26"/>
      <c r="F119" s="21" t="str">
        <f>F14</f>
        <v>Borša</v>
      </c>
      <c r="G119" s="26"/>
      <c r="H119" s="26"/>
      <c r="I119" s="23" t="s">
        <v>20</v>
      </c>
      <c r="J119" s="52">
        <f>IF(J14="","",J14)</f>
        <v>44684</v>
      </c>
      <c r="K119" s="26"/>
      <c r="L119" s="26"/>
      <c r="M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6.9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2" customHeight="1">
      <c r="A121" s="26"/>
      <c r="B121" s="27"/>
      <c r="C121" s="23" t="s">
        <v>21</v>
      </c>
      <c r="D121" s="26"/>
      <c r="E121" s="26"/>
      <c r="F121" s="21" t="str">
        <f>E17</f>
        <v>II. Rákoczi Ferenc, n.o.</v>
      </c>
      <c r="G121" s="26"/>
      <c r="H121" s="26"/>
      <c r="I121" s="23" t="s">
        <v>27</v>
      </c>
      <c r="J121" s="24" t="str">
        <f>E23</f>
        <v xml:space="preserve">Arch + crafts </v>
      </c>
      <c r="K121" s="26"/>
      <c r="L121" s="26"/>
      <c r="M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5.2" customHeight="1">
      <c r="A122" s="26"/>
      <c r="B122" s="27"/>
      <c r="C122" s="23" t="s">
        <v>25</v>
      </c>
      <c r="D122" s="26"/>
      <c r="E122" s="26"/>
      <c r="F122" s="21" t="str">
        <f>IF(E20="","",E20)</f>
        <v xml:space="preserve"> </v>
      </c>
      <c r="G122" s="26"/>
      <c r="H122" s="26"/>
      <c r="I122" s="23" t="s">
        <v>29</v>
      </c>
      <c r="J122" s="24" t="str">
        <f>E26</f>
        <v xml:space="preserve"> </v>
      </c>
      <c r="K122" s="26"/>
      <c r="L122" s="26"/>
      <c r="M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2" customFormat="1" ht="10.3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5" s="11" customFormat="1" ht="29.25" customHeight="1">
      <c r="A124" s="129"/>
      <c r="B124" s="130"/>
      <c r="C124" s="131" t="s">
        <v>148</v>
      </c>
      <c r="D124" s="132" t="s">
        <v>56</v>
      </c>
      <c r="E124" s="222" t="s">
        <v>53</v>
      </c>
      <c r="F124" s="222"/>
      <c r="G124" s="132" t="s">
        <v>149</v>
      </c>
      <c r="H124" s="132" t="s">
        <v>150</v>
      </c>
      <c r="I124" s="132" t="s">
        <v>151</v>
      </c>
      <c r="J124" s="132" t="s">
        <v>152</v>
      </c>
      <c r="K124" s="133" t="s">
        <v>138</v>
      </c>
      <c r="L124" s="134" t="s">
        <v>153</v>
      </c>
      <c r="M124" s="135"/>
      <c r="N124" s="59" t="s">
        <v>1</v>
      </c>
      <c r="O124" s="60" t="s">
        <v>35</v>
      </c>
      <c r="P124" s="60" t="s">
        <v>154</v>
      </c>
      <c r="Q124" s="60" t="s">
        <v>155</v>
      </c>
      <c r="R124" s="60" t="s">
        <v>156</v>
      </c>
      <c r="S124" s="60" t="s">
        <v>157</v>
      </c>
      <c r="T124" s="60" t="s">
        <v>158</v>
      </c>
      <c r="U124" s="60" t="s">
        <v>159</v>
      </c>
      <c r="V124" s="60" t="s">
        <v>160</v>
      </c>
      <c r="W124" s="60" t="s">
        <v>161</v>
      </c>
      <c r="X124" s="61" t="s">
        <v>162</v>
      </c>
      <c r="Y124" s="129"/>
      <c r="Z124" s="129"/>
      <c r="AA124" s="129"/>
      <c r="AB124" s="129"/>
      <c r="AC124" s="129"/>
      <c r="AD124" s="129"/>
      <c r="AE124" s="129"/>
    </row>
    <row r="125" spans="1:65" s="2" customFormat="1" ht="22.9" customHeight="1">
      <c r="A125" s="26"/>
      <c r="B125" s="27"/>
      <c r="C125" s="66" t="s">
        <v>139</v>
      </c>
      <c r="D125" s="26"/>
      <c r="E125" s="26"/>
      <c r="F125" s="26"/>
      <c r="G125" s="26"/>
      <c r="H125" s="26"/>
      <c r="I125" s="26"/>
      <c r="J125" s="26"/>
      <c r="K125" s="136">
        <f>BK125</f>
        <v>0</v>
      </c>
      <c r="L125" s="26"/>
      <c r="M125" s="27"/>
      <c r="N125" s="62"/>
      <c r="O125" s="53"/>
      <c r="P125" s="63"/>
      <c r="Q125" s="137">
        <f>Q126+Q137</f>
        <v>0</v>
      </c>
      <c r="R125" s="137">
        <f>R126+R137</f>
        <v>0</v>
      </c>
      <c r="S125" s="63"/>
      <c r="T125" s="138">
        <f>T126+T137</f>
        <v>3510.433</v>
      </c>
      <c r="U125" s="63"/>
      <c r="V125" s="138">
        <f>V126+V137</f>
        <v>0</v>
      </c>
      <c r="W125" s="63"/>
      <c r="X125" s="139">
        <f>X126+X137</f>
        <v>0</v>
      </c>
      <c r="Y125" s="26"/>
      <c r="Z125" s="26"/>
      <c r="AA125" s="26"/>
      <c r="AB125" s="26"/>
      <c r="AC125" s="26"/>
      <c r="AD125" s="26"/>
      <c r="AE125" s="26"/>
      <c r="AT125" s="14" t="s">
        <v>72</v>
      </c>
      <c r="AU125" s="14" t="s">
        <v>140</v>
      </c>
      <c r="BK125" s="140">
        <f>BK126+BK137</f>
        <v>0</v>
      </c>
    </row>
    <row r="126" spans="1:65" s="12" customFormat="1" ht="25.9" customHeight="1">
      <c r="B126" s="141"/>
      <c r="D126" s="142" t="s">
        <v>72</v>
      </c>
      <c r="E126" s="143" t="s">
        <v>163</v>
      </c>
      <c r="F126" s="143" t="s">
        <v>164</v>
      </c>
      <c r="K126" s="144">
        <f>BK126</f>
        <v>0</v>
      </c>
      <c r="M126" s="141"/>
      <c r="N126" s="145"/>
      <c r="O126" s="146"/>
      <c r="P126" s="146"/>
      <c r="Q126" s="147">
        <f>Q127+Q131</f>
        <v>0</v>
      </c>
      <c r="R126" s="147">
        <f>R127+R131</f>
        <v>0</v>
      </c>
      <c r="S126" s="146"/>
      <c r="T126" s="148">
        <f>T127+T131</f>
        <v>3344.0349999999999</v>
      </c>
      <c r="U126" s="146"/>
      <c r="V126" s="148">
        <f>V127+V131</f>
        <v>0</v>
      </c>
      <c r="W126" s="146"/>
      <c r="X126" s="149">
        <f>X127+X131</f>
        <v>0</v>
      </c>
      <c r="AR126" s="142" t="s">
        <v>80</v>
      </c>
      <c r="AT126" s="150" t="s">
        <v>72</v>
      </c>
      <c r="AU126" s="150" t="s">
        <v>73</v>
      </c>
      <c r="AY126" s="142" t="s">
        <v>165</v>
      </c>
      <c r="BK126" s="151">
        <f>BK127+BK131</f>
        <v>0</v>
      </c>
    </row>
    <row r="127" spans="1:65" s="12" customFormat="1" ht="22.9" customHeight="1">
      <c r="B127" s="141"/>
      <c r="D127" s="142" t="s">
        <v>72</v>
      </c>
      <c r="E127" s="152" t="s">
        <v>86</v>
      </c>
      <c r="F127" s="152" t="s">
        <v>270</v>
      </c>
      <c r="K127" s="153">
        <f>BK127</f>
        <v>0</v>
      </c>
      <c r="M127" s="141"/>
      <c r="N127" s="145"/>
      <c r="O127" s="146"/>
      <c r="P127" s="146"/>
      <c r="Q127" s="147">
        <f>SUM(Q128:Q130)</f>
        <v>0</v>
      </c>
      <c r="R127" s="147">
        <f>SUM(R128:R130)</f>
        <v>0</v>
      </c>
      <c r="S127" s="146"/>
      <c r="T127" s="148">
        <f>SUM(T128:T130)</f>
        <v>1148.7559999999999</v>
      </c>
      <c r="U127" s="146"/>
      <c r="V127" s="148">
        <f>SUM(V128:V130)</f>
        <v>0</v>
      </c>
      <c r="W127" s="146"/>
      <c r="X127" s="149">
        <f>SUM(X128:X130)</f>
        <v>0</v>
      </c>
      <c r="AR127" s="142" t="s">
        <v>80</v>
      </c>
      <c r="AT127" s="150" t="s">
        <v>72</v>
      </c>
      <c r="AU127" s="150" t="s">
        <v>80</v>
      </c>
      <c r="AY127" s="142" t="s">
        <v>165</v>
      </c>
      <c r="BK127" s="151">
        <f>SUM(BK128:BK130)</f>
        <v>0</v>
      </c>
    </row>
    <row r="128" spans="1:65" s="2" customFormat="1" ht="37.9" customHeight="1">
      <c r="A128" s="26"/>
      <c r="B128" s="154"/>
      <c r="C128" s="155" t="s">
        <v>80</v>
      </c>
      <c r="D128" s="155" t="s">
        <v>167</v>
      </c>
      <c r="E128" s="223" t="s">
        <v>349</v>
      </c>
      <c r="F128" s="224"/>
      <c r="G128" s="156" t="s">
        <v>203</v>
      </c>
      <c r="H128" s="157">
        <v>120</v>
      </c>
      <c r="I128" s="158">
        <v>0</v>
      </c>
      <c r="J128" s="158">
        <v>0</v>
      </c>
      <c r="K128" s="158">
        <f>ROUND(P128*H128,2)</f>
        <v>0</v>
      </c>
      <c r="L128" s="159"/>
      <c r="M128" s="27"/>
      <c r="N128" s="160" t="s">
        <v>1</v>
      </c>
      <c r="O128" s="161" t="s">
        <v>37</v>
      </c>
      <c r="P128" s="162">
        <f>I128+J128</f>
        <v>0</v>
      </c>
      <c r="Q128" s="162">
        <f>ROUND(I128*H128,2)</f>
        <v>0</v>
      </c>
      <c r="R128" s="162">
        <f>ROUND(J128*H128,2)</f>
        <v>0</v>
      </c>
      <c r="S128" s="163">
        <v>5.8609999999999998</v>
      </c>
      <c r="T128" s="163">
        <f>S128*H128</f>
        <v>703.31999999999994</v>
      </c>
      <c r="U128" s="163">
        <v>0</v>
      </c>
      <c r="V128" s="163">
        <f>U128*H128</f>
        <v>0</v>
      </c>
      <c r="W128" s="163">
        <v>0</v>
      </c>
      <c r="X128" s="164">
        <f>W128*H128</f>
        <v>0</v>
      </c>
      <c r="Y128" s="26"/>
      <c r="Z128" s="26"/>
      <c r="AA128" s="26"/>
      <c r="AB128" s="26"/>
      <c r="AC128" s="26"/>
      <c r="AD128" s="26"/>
      <c r="AE128" s="26"/>
      <c r="AR128" s="165" t="s">
        <v>170</v>
      </c>
      <c r="AT128" s="165" t="s">
        <v>167</v>
      </c>
      <c r="AU128" s="165" t="s">
        <v>86</v>
      </c>
      <c r="AY128" s="14" t="s">
        <v>165</v>
      </c>
      <c r="BE128" s="166">
        <f>IF(O128="základná",K128,0)</f>
        <v>0</v>
      </c>
      <c r="BF128" s="166">
        <f>IF(O128="znížená",K128,0)</f>
        <v>0</v>
      </c>
      <c r="BG128" s="166">
        <f>IF(O128="zákl. prenesená",K128,0)</f>
        <v>0</v>
      </c>
      <c r="BH128" s="166">
        <f>IF(O128="zníž. prenesená",K128,0)</f>
        <v>0</v>
      </c>
      <c r="BI128" s="166">
        <f>IF(O128="nulová",K128,0)</f>
        <v>0</v>
      </c>
      <c r="BJ128" s="14" t="s">
        <v>86</v>
      </c>
      <c r="BK128" s="166">
        <f>ROUND(P128*H128,2)</f>
        <v>0</v>
      </c>
      <c r="BL128" s="14" t="s">
        <v>170</v>
      </c>
      <c r="BM128" s="165" t="s">
        <v>350</v>
      </c>
    </row>
    <row r="129" spans="1:65" s="2" customFormat="1" ht="37.9" customHeight="1">
      <c r="A129" s="26"/>
      <c r="B129" s="154"/>
      <c r="C129" s="155" t="s">
        <v>86</v>
      </c>
      <c r="D129" s="155" t="s">
        <v>167</v>
      </c>
      <c r="E129" s="223" t="s">
        <v>351</v>
      </c>
      <c r="F129" s="224"/>
      <c r="G129" s="156" t="s">
        <v>203</v>
      </c>
      <c r="H129" s="157">
        <v>33</v>
      </c>
      <c r="I129" s="158">
        <v>0</v>
      </c>
      <c r="J129" s="158">
        <v>0</v>
      </c>
      <c r="K129" s="158">
        <f>ROUND(P129*H129,2)</f>
        <v>0</v>
      </c>
      <c r="L129" s="159"/>
      <c r="M129" s="27"/>
      <c r="N129" s="160" t="s">
        <v>1</v>
      </c>
      <c r="O129" s="161" t="s">
        <v>37</v>
      </c>
      <c r="P129" s="162">
        <f>I129+J129</f>
        <v>0</v>
      </c>
      <c r="Q129" s="162">
        <f>ROUND(I129*H129,2)</f>
        <v>0</v>
      </c>
      <c r="R129" s="162">
        <f>ROUND(J129*H129,2)</f>
        <v>0</v>
      </c>
      <c r="S129" s="163">
        <v>5.8609999999999998</v>
      </c>
      <c r="T129" s="163">
        <f>S129*H129</f>
        <v>193.41299999999998</v>
      </c>
      <c r="U129" s="163">
        <v>0</v>
      </c>
      <c r="V129" s="163">
        <f>U129*H129</f>
        <v>0</v>
      </c>
      <c r="W129" s="163">
        <v>0</v>
      </c>
      <c r="X129" s="164">
        <f>W129*H129</f>
        <v>0</v>
      </c>
      <c r="Y129" s="26"/>
      <c r="Z129" s="26"/>
      <c r="AA129" s="26"/>
      <c r="AB129" s="26"/>
      <c r="AC129" s="26"/>
      <c r="AD129" s="26"/>
      <c r="AE129" s="26"/>
      <c r="AR129" s="165" t="s">
        <v>170</v>
      </c>
      <c r="AT129" s="165" t="s">
        <v>167</v>
      </c>
      <c r="AU129" s="165" t="s">
        <v>86</v>
      </c>
      <c r="AY129" s="14" t="s">
        <v>165</v>
      </c>
      <c r="BE129" s="166">
        <f>IF(O129="základná",K129,0)</f>
        <v>0</v>
      </c>
      <c r="BF129" s="166">
        <f>IF(O129="znížená",K129,0)</f>
        <v>0</v>
      </c>
      <c r="BG129" s="166">
        <f>IF(O129="zákl. prenesená",K129,0)</f>
        <v>0</v>
      </c>
      <c r="BH129" s="166">
        <f>IF(O129="zníž. prenesená",K129,0)</f>
        <v>0</v>
      </c>
      <c r="BI129" s="166">
        <f>IF(O129="nulová",K129,0)</f>
        <v>0</v>
      </c>
      <c r="BJ129" s="14" t="s">
        <v>86</v>
      </c>
      <c r="BK129" s="166">
        <f>ROUND(P129*H129,2)</f>
        <v>0</v>
      </c>
      <c r="BL129" s="14" t="s">
        <v>170</v>
      </c>
      <c r="BM129" s="165" t="s">
        <v>352</v>
      </c>
    </row>
    <row r="130" spans="1:65" s="2" customFormat="1" ht="44.25" customHeight="1">
      <c r="A130" s="26"/>
      <c r="B130" s="154"/>
      <c r="C130" s="155" t="s">
        <v>174</v>
      </c>
      <c r="D130" s="155" t="s">
        <v>167</v>
      </c>
      <c r="E130" s="223" t="s">
        <v>353</v>
      </c>
      <c r="F130" s="224"/>
      <c r="G130" s="156" t="s">
        <v>203</v>
      </c>
      <c r="H130" s="157">
        <v>43</v>
      </c>
      <c r="I130" s="158">
        <v>0</v>
      </c>
      <c r="J130" s="158">
        <v>0</v>
      </c>
      <c r="K130" s="158">
        <f>ROUND(P130*H130,2)</f>
        <v>0</v>
      </c>
      <c r="L130" s="159"/>
      <c r="M130" s="27"/>
      <c r="N130" s="160" t="s">
        <v>1</v>
      </c>
      <c r="O130" s="161" t="s">
        <v>37</v>
      </c>
      <c r="P130" s="162">
        <f>I130+J130</f>
        <v>0</v>
      </c>
      <c r="Q130" s="162">
        <f>ROUND(I130*H130,2)</f>
        <v>0</v>
      </c>
      <c r="R130" s="162">
        <f>ROUND(J130*H130,2)</f>
        <v>0</v>
      </c>
      <c r="S130" s="163">
        <v>5.8609999999999998</v>
      </c>
      <c r="T130" s="163">
        <f>S130*H130</f>
        <v>252.023</v>
      </c>
      <c r="U130" s="163">
        <v>0</v>
      </c>
      <c r="V130" s="163">
        <f>U130*H130</f>
        <v>0</v>
      </c>
      <c r="W130" s="163">
        <v>0</v>
      </c>
      <c r="X130" s="164">
        <f>W130*H130</f>
        <v>0</v>
      </c>
      <c r="Y130" s="26"/>
      <c r="Z130" s="26"/>
      <c r="AA130" s="26"/>
      <c r="AB130" s="26"/>
      <c r="AC130" s="26"/>
      <c r="AD130" s="26"/>
      <c r="AE130" s="26"/>
      <c r="AR130" s="165" t="s">
        <v>170</v>
      </c>
      <c r="AT130" s="165" t="s">
        <v>167</v>
      </c>
      <c r="AU130" s="165" t="s">
        <v>86</v>
      </c>
      <c r="AY130" s="14" t="s">
        <v>165</v>
      </c>
      <c r="BE130" s="166">
        <f>IF(O130="základná",K130,0)</f>
        <v>0</v>
      </c>
      <c r="BF130" s="166">
        <f>IF(O130="znížená",K130,0)</f>
        <v>0</v>
      </c>
      <c r="BG130" s="166">
        <f>IF(O130="zákl. prenesená",K130,0)</f>
        <v>0</v>
      </c>
      <c r="BH130" s="166">
        <f>IF(O130="zníž. prenesená",K130,0)</f>
        <v>0</v>
      </c>
      <c r="BI130" s="166">
        <f>IF(O130="nulová",K130,0)</f>
        <v>0</v>
      </c>
      <c r="BJ130" s="14" t="s">
        <v>86</v>
      </c>
      <c r="BK130" s="166">
        <f>ROUND(P130*H130,2)</f>
        <v>0</v>
      </c>
      <c r="BL130" s="14" t="s">
        <v>170</v>
      </c>
      <c r="BM130" s="165" t="s">
        <v>354</v>
      </c>
    </row>
    <row r="131" spans="1:65" s="12" customFormat="1" ht="22.9" customHeight="1">
      <c r="B131" s="141"/>
      <c r="D131" s="142" t="s">
        <v>72</v>
      </c>
      <c r="E131" s="152" t="s">
        <v>192</v>
      </c>
      <c r="F131" s="152" t="s">
        <v>316</v>
      </c>
      <c r="K131" s="153">
        <f>BK131</f>
        <v>0</v>
      </c>
      <c r="M131" s="141"/>
      <c r="N131" s="145"/>
      <c r="O131" s="146"/>
      <c r="P131" s="146"/>
      <c r="Q131" s="147">
        <f>SUM(Q132:Q136)</f>
        <v>0</v>
      </c>
      <c r="R131" s="147">
        <f>SUM(R132:R136)</f>
        <v>0</v>
      </c>
      <c r="S131" s="146"/>
      <c r="T131" s="148">
        <f>SUM(T132:T136)</f>
        <v>2195.279</v>
      </c>
      <c r="U131" s="146"/>
      <c r="V131" s="148">
        <f>SUM(V132:V136)</f>
        <v>0</v>
      </c>
      <c r="W131" s="146"/>
      <c r="X131" s="149">
        <f>SUM(X132:X136)</f>
        <v>0</v>
      </c>
      <c r="AR131" s="142" t="s">
        <v>80</v>
      </c>
      <c r="AT131" s="150" t="s">
        <v>72</v>
      </c>
      <c r="AU131" s="150" t="s">
        <v>80</v>
      </c>
      <c r="AY131" s="142" t="s">
        <v>165</v>
      </c>
      <c r="BK131" s="151">
        <f>SUM(BK132:BK136)</f>
        <v>0</v>
      </c>
    </row>
    <row r="132" spans="1:65" s="2" customFormat="1" ht="49.15" customHeight="1">
      <c r="A132" s="26"/>
      <c r="B132" s="154"/>
      <c r="C132" s="155" t="s">
        <v>170</v>
      </c>
      <c r="D132" s="155" t="s">
        <v>167</v>
      </c>
      <c r="E132" s="223" t="s">
        <v>790</v>
      </c>
      <c r="F132" s="224"/>
      <c r="G132" s="156" t="s">
        <v>181</v>
      </c>
      <c r="H132" s="157">
        <v>1</v>
      </c>
      <c r="I132" s="158">
        <v>0</v>
      </c>
      <c r="J132" s="158">
        <v>0</v>
      </c>
      <c r="K132" s="158">
        <f>ROUND(P132*H132,2)</f>
        <v>0</v>
      </c>
      <c r="L132" s="159"/>
      <c r="M132" s="27"/>
      <c r="N132" s="160" t="s">
        <v>1</v>
      </c>
      <c r="O132" s="161" t="s">
        <v>37</v>
      </c>
      <c r="P132" s="162">
        <f>I132+J132</f>
        <v>0</v>
      </c>
      <c r="Q132" s="162">
        <f>ROUND(I132*H132,2)</f>
        <v>0</v>
      </c>
      <c r="R132" s="162">
        <f>ROUND(J132*H132,2)</f>
        <v>0</v>
      </c>
      <c r="S132" s="163">
        <v>2.6869999999999998</v>
      </c>
      <c r="T132" s="163">
        <f>S132*H132</f>
        <v>2.6869999999999998</v>
      </c>
      <c r="U132" s="163">
        <v>0</v>
      </c>
      <c r="V132" s="163">
        <f>U132*H132</f>
        <v>0</v>
      </c>
      <c r="W132" s="163">
        <v>0</v>
      </c>
      <c r="X132" s="164">
        <f>W132*H132</f>
        <v>0</v>
      </c>
      <c r="Y132" s="26"/>
      <c r="Z132" s="26"/>
      <c r="AA132" s="26"/>
      <c r="AB132" s="26"/>
      <c r="AC132" s="26"/>
      <c r="AD132" s="26"/>
      <c r="AE132" s="26"/>
      <c r="AR132" s="165" t="s">
        <v>170</v>
      </c>
      <c r="AT132" s="165" t="s">
        <v>167</v>
      </c>
      <c r="AU132" s="165" t="s">
        <v>86</v>
      </c>
      <c r="AY132" s="14" t="s">
        <v>165</v>
      </c>
      <c r="BE132" s="166">
        <f>IF(O132="základná",K132,0)</f>
        <v>0</v>
      </c>
      <c r="BF132" s="166">
        <f>IF(O132="znížená",K132,0)</f>
        <v>0</v>
      </c>
      <c r="BG132" s="166">
        <f>IF(O132="zákl. prenesená",K132,0)</f>
        <v>0</v>
      </c>
      <c r="BH132" s="166">
        <f>IF(O132="zníž. prenesená",K132,0)</f>
        <v>0</v>
      </c>
      <c r="BI132" s="166">
        <f>IF(O132="nulová",K132,0)</f>
        <v>0</v>
      </c>
      <c r="BJ132" s="14" t="s">
        <v>86</v>
      </c>
      <c r="BK132" s="166">
        <f>ROUND(P132*H132,2)</f>
        <v>0</v>
      </c>
      <c r="BL132" s="14" t="s">
        <v>170</v>
      </c>
      <c r="BM132" s="165" t="s">
        <v>355</v>
      </c>
    </row>
    <row r="133" spans="1:65" s="2" customFormat="1" ht="49.15" customHeight="1">
      <c r="A133" s="26"/>
      <c r="B133" s="154"/>
      <c r="C133" s="155" t="s">
        <v>179</v>
      </c>
      <c r="D133" s="155" t="s">
        <v>167</v>
      </c>
      <c r="E133" s="223" t="s">
        <v>356</v>
      </c>
      <c r="F133" s="224"/>
      <c r="G133" s="156" t="s">
        <v>181</v>
      </c>
      <c r="H133" s="157">
        <v>212</v>
      </c>
      <c r="I133" s="158">
        <v>0</v>
      </c>
      <c r="J133" s="158">
        <v>0</v>
      </c>
      <c r="K133" s="158">
        <f>ROUND(P133*H133,2)</f>
        <v>0</v>
      </c>
      <c r="L133" s="159"/>
      <c r="M133" s="27"/>
      <c r="N133" s="160" t="s">
        <v>1</v>
      </c>
      <c r="O133" s="161" t="s">
        <v>37</v>
      </c>
      <c r="P133" s="162">
        <f>I133+J133</f>
        <v>0</v>
      </c>
      <c r="Q133" s="162">
        <f>ROUND(I133*H133,2)</f>
        <v>0</v>
      </c>
      <c r="R133" s="162">
        <f>ROUND(J133*H133,2)</f>
        <v>0</v>
      </c>
      <c r="S133" s="163">
        <v>2.6869999999999998</v>
      </c>
      <c r="T133" s="163">
        <f>S133*H133</f>
        <v>569.64400000000001</v>
      </c>
      <c r="U133" s="163">
        <v>0</v>
      </c>
      <c r="V133" s="163">
        <f>U133*H133</f>
        <v>0</v>
      </c>
      <c r="W133" s="163">
        <v>0</v>
      </c>
      <c r="X133" s="164">
        <f>W133*H133</f>
        <v>0</v>
      </c>
      <c r="Y133" s="26"/>
      <c r="Z133" s="26"/>
      <c r="AA133" s="26"/>
      <c r="AB133" s="26"/>
      <c r="AC133" s="26"/>
      <c r="AD133" s="26"/>
      <c r="AE133" s="26"/>
      <c r="AR133" s="165" t="s">
        <v>170</v>
      </c>
      <c r="AT133" s="165" t="s">
        <v>167</v>
      </c>
      <c r="AU133" s="165" t="s">
        <v>86</v>
      </c>
      <c r="AY133" s="14" t="s">
        <v>165</v>
      </c>
      <c r="BE133" s="166">
        <f>IF(O133="základná",K133,0)</f>
        <v>0</v>
      </c>
      <c r="BF133" s="166">
        <f>IF(O133="znížená",K133,0)</f>
        <v>0</v>
      </c>
      <c r="BG133" s="166">
        <f>IF(O133="zákl. prenesená",K133,0)</f>
        <v>0</v>
      </c>
      <c r="BH133" s="166">
        <f>IF(O133="zníž. prenesená",K133,0)</f>
        <v>0</v>
      </c>
      <c r="BI133" s="166">
        <f>IF(O133="nulová",K133,0)</f>
        <v>0</v>
      </c>
      <c r="BJ133" s="14" t="s">
        <v>86</v>
      </c>
      <c r="BK133" s="166">
        <f>ROUND(P133*H133,2)</f>
        <v>0</v>
      </c>
      <c r="BL133" s="14" t="s">
        <v>170</v>
      </c>
      <c r="BM133" s="165" t="s">
        <v>357</v>
      </c>
    </row>
    <row r="134" spans="1:65" s="2" customFormat="1" ht="55.5" customHeight="1">
      <c r="A134" s="26"/>
      <c r="B134" s="154"/>
      <c r="C134" s="155" t="s">
        <v>183</v>
      </c>
      <c r="D134" s="155" t="s">
        <v>167</v>
      </c>
      <c r="E134" s="223" t="s">
        <v>358</v>
      </c>
      <c r="F134" s="224"/>
      <c r="G134" s="156" t="s">
        <v>181</v>
      </c>
      <c r="H134" s="157">
        <v>7</v>
      </c>
      <c r="I134" s="158">
        <v>0</v>
      </c>
      <c r="J134" s="158">
        <v>0</v>
      </c>
      <c r="K134" s="158">
        <f>ROUND(P134*H134,2)</f>
        <v>0</v>
      </c>
      <c r="L134" s="159"/>
      <c r="M134" s="27"/>
      <c r="N134" s="160" t="s">
        <v>1</v>
      </c>
      <c r="O134" s="161" t="s">
        <v>37</v>
      </c>
      <c r="P134" s="162">
        <f>I134+J134</f>
        <v>0</v>
      </c>
      <c r="Q134" s="162">
        <f>ROUND(I134*H134,2)</f>
        <v>0</v>
      </c>
      <c r="R134" s="162">
        <f>ROUND(J134*H134,2)</f>
        <v>0</v>
      </c>
      <c r="S134" s="163">
        <v>2.6869999999999998</v>
      </c>
      <c r="T134" s="163">
        <f>S134*H134</f>
        <v>18.808999999999997</v>
      </c>
      <c r="U134" s="163">
        <v>0</v>
      </c>
      <c r="V134" s="163">
        <f>U134*H134</f>
        <v>0</v>
      </c>
      <c r="W134" s="163">
        <v>0</v>
      </c>
      <c r="X134" s="164">
        <f>W134*H134</f>
        <v>0</v>
      </c>
      <c r="Y134" s="26"/>
      <c r="Z134" s="26"/>
      <c r="AA134" s="26"/>
      <c r="AB134" s="26"/>
      <c r="AC134" s="26"/>
      <c r="AD134" s="26"/>
      <c r="AE134" s="26"/>
      <c r="AR134" s="165" t="s">
        <v>170</v>
      </c>
      <c r="AT134" s="165" t="s">
        <v>167</v>
      </c>
      <c r="AU134" s="165" t="s">
        <v>86</v>
      </c>
      <c r="AY134" s="14" t="s">
        <v>165</v>
      </c>
      <c r="BE134" s="166">
        <f>IF(O134="základná",K134,0)</f>
        <v>0</v>
      </c>
      <c r="BF134" s="166">
        <f>IF(O134="znížená",K134,0)</f>
        <v>0</v>
      </c>
      <c r="BG134" s="166">
        <f>IF(O134="zákl. prenesená",K134,0)</f>
        <v>0</v>
      </c>
      <c r="BH134" s="166">
        <f>IF(O134="zníž. prenesená",K134,0)</f>
        <v>0</v>
      </c>
      <c r="BI134" s="166">
        <f>IF(O134="nulová",K134,0)</f>
        <v>0</v>
      </c>
      <c r="BJ134" s="14" t="s">
        <v>86</v>
      </c>
      <c r="BK134" s="166">
        <f>ROUND(P134*H134,2)</f>
        <v>0</v>
      </c>
      <c r="BL134" s="14" t="s">
        <v>170</v>
      </c>
      <c r="BM134" s="165" t="s">
        <v>359</v>
      </c>
    </row>
    <row r="135" spans="1:65" s="2" customFormat="1" ht="55.5" customHeight="1">
      <c r="A135" s="26"/>
      <c r="B135" s="154"/>
      <c r="C135" s="155" t="s">
        <v>186</v>
      </c>
      <c r="D135" s="155" t="s">
        <v>167</v>
      </c>
      <c r="E135" s="223" t="s">
        <v>360</v>
      </c>
      <c r="F135" s="224"/>
      <c r="G135" s="156" t="s">
        <v>319</v>
      </c>
      <c r="H135" s="157">
        <v>260</v>
      </c>
      <c r="I135" s="158">
        <v>0</v>
      </c>
      <c r="J135" s="158">
        <v>0</v>
      </c>
      <c r="K135" s="158">
        <f>ROUND(P135*H135,2)</f>
        <v>0</v>
      </c>
      <c r="L135" s="159"/>
      <c r="M135" s="27"/>
      <c r="N135" s="160" t="s">
        <v>1</v>
      </c>
      <c r="O135" s="161" t="s">
        <v>37</v>
      </c>
      <c r="P135" s="162">
        <f>I135+J135</f>
        <v>0</v>
      </c>
      <c r="Q135" s="162">
        <f>ROUND(I135*H135,2)</f>
        <v>0</v>
      </c>
      <c r="R135" s="162">
        <f>ROUND(J135*H135,2)</f>
        <v>0</v>
      </c>
      <c r="S135" s="163">
        <v>2.6869999999999998</v>
      </c>
      <c r="T135" s="163">
        <f>S135*H135</f>
        <v>698.62</v>
      </c>
      <c r="U135" s="163">
        <v>0</v>
      </c>
      <c r="V135" s="163">
        <f>U135*H135</f>
        <v>0</v>
      </c>
      <c r="W135" s="163">
        <v>0</v>
      </c>
      <c r="X135" s="164">
        <f>W135*H135</f>
        <v>0</v>
      </c>
      <c r="Y135" s="26"/>
      <c r="Z135" s="26"/>
      <c r="AA135" s="26"/>
      <c r="AB135" s="26"/>
      <c r="AC135" s="26"/>
      <c r="AD135" s="26"/>
      <c r="AE135" s="26"/>
      <c r="AR135" s="165" t="s">
        <v>170</v>
      </c>
      <c r="AT135" s="165" t="s">
        <v>167</v>
      </c>
      <c r="AU135" s="165" t="s">
        <v>86</v>
      </c>
      <c r="AY135" s="14" t="s">
        <v>165</v>
      </c>
      <c r="BE135" s="166">
        <f>IF(O135="základná",K135,0)</f>
        <v>0</v>
      </c>
      <c r="BF135" s="166">
        <f>IF(O135="znížená",K135,0)</f>
        <v>0</v>
      </c>
      <c r="BG135" s="166">
        <f>IF(O135="zákl. prenesená",K135,0)</f>
        <v>0</v>
      </c>
      <c r="BH135" s="166">
        <f>IF(O135="zníž. prenesená",K135,0)</f>
        <v>0</v>
      </c>
      <c r="BI135" s="166">
        <f>IF(O135="nulová",K135,0)</f>
        <v>0</v>
      </c>
      <c r="BJ135" s="14" t="s">
        <v>86</v>
      </c>
      <c r="BK135" s="166">
        <f>ROUND(P135*H135,2)</f>
        <v>0</v>
      </c>
      <c r="BL135" s="14" t="s">
        <v>170</v>
      </c>
      <c r="BM135" s="165" t="s">
        <v>361</v>
      </c>
    </row>
    <row r="136" spans="1:65" s="2" customFormat="1" ht="49.15" customHeight="1">
      <c r="A136" s="26"/>
      <c r="B136" s="154"/>
      <c r="C136" s="155" t="s">
        <v>189</v>
      </c>
      <c r="D136" s="155" t="s">
        <v>167</v>
      </c>
      <c r="E136" s="223" t="s">
        <v>791</v>
      </c>
      <c r="F136" s="224"/>
      <c r="G136" s="156" t="s">
        <v>169</v>
      </c>
      <c r="H136" s="157">
        <v>337</v>
      </c>
      <c r="I136" s="158">
        <v>0</v>
      </c>
      <c r="J136" s="158">
        <v>0</v>
      </c>
      <c r="K136" s="158">
        <f>ROUND(P136*H136,2)</f>
        <v>0</v>
      </c>
      <c r="L136" s="159"/>
      <c r="M136" s="27"/>
      <c r="N136" s="160" t="s">
        <v>1</v>
      </c>
      <c r="O136" s="161" t="s">
        <v>37</v>
      </c>
      <c r="P136" s="162">
        <f>I136+J136</f>
        <v>0</v>
      </c>
      <c r="Q136" s="162">
        <f>ROUND(I136*H136,2)</f>
        <v>0</v>
      </c>
      <c r="R136" s="162">
        <f>ROUND(J136*H136,2)</f>
        <v>0</v>
      </c>
      <c r="S136" s="163">
        <v>2.6869999999999998</v>
      </c>
      <c r="T136" s="163">
        <f>S136*H136</f>
        <v>905.51899999999989</v>
      </c>
      <c r="U136" s="163">
        <v>0</v>
      </c>
      <c r="V136" s="163">
        <f>U136*H136</f>
        <v>0</v>
      </c>
      <c r="W136" s="163">
        <v>0</v>
      </c>
      <c r="X136" s="164">
        <f>W136*H136</f>
        <v>0</v>
      </c>
      <c r="Y136" s="26"/>
      <c r="Z136" s="26"/>
      <c r="AA136" s="26"/>
      <c r="AB136" s="26"/>
      <c r="AC136" s="26"/>
      <c r="AD136" s="26"/>
      <c r="AE136" s="26"/>
      <c r="AR136" s="165" t="s">
        <v>170</v>
      </c>
      <c r="AT136" s="165" t="s">
        <v>167</v>
      </c>
      <c r="AU136" s="165" t="s">
        <v>86</v>
      </c>
      <c r="AY136" s="14" t="s">
        <v>165</v>
      </c>
      <c r="BE136" s="166">
        <f>IF(O136="základná",K136,0)</f>
        <v>0</v>
      </c>
      <c r="BF136" s="166">
        <f>IF(O136="znížená",K136,0)</f>
        <v>0</v>
      </c>
      <c r="BG136" s="166">
        <f>IF(O136="zákl. prenesená",K136,0)</f>
        <v>0</v>
      </c>
      <c r="BH136" s="166">
        <f>IF(O136="zníž. prenesená",K136,0)</f>
        <v>0</v>
      </c>
      <c r="BI136" s="166">
        <f>IF(O136="nulová",K136,0)</f>
        <v>0</v>
      </c>
      <c r="BJ136" s="14" t="s">
        <v>86</v>
      </c>
      <c r="BK136" s="166">
        <f>ROUND(P136*H136,2)</f>
        <v>0</v>
      </c>
      <c r="BL136" s="14" t="s">
        <v>170</v>
      </c>
      <c r="BM136" s="165" t="s">
        <v>362</v>
      </c>
    </row>
    <row r="137" spans="1:65" s="12" customFormat="1" ht="25.9" customHeight="1">
      <c r="B137" s="141"/>
      <c r="D137" s="142" t="s">
        <v>72</v>
      </c>
      <c r="E137" s="143" t="s">
        <v>363</v>
      </c>
      <c r="F137" s="143" t="s">
        <v>364</v>
      </c>
      <c r="K137" s="144">
        <f>BK137</f>
        <v>0</v>
      </c>
      <c r="M137" s="141"/>
      <c r="N137" s="145"/>
      <c r="O137" s="146"/>
      <c r="P137" s="146"/>
      <c r="Q137" s="147">
        <f>Q138</f>
        <v>0</v>
      </c>
      <c r="R137" s="147">
        <f>R138</f>
        <v>0</v>
      </c>
      <c r="S137" s="146"/>
      <c r="T137" s="148">
        <f>T138</f>
        <v>166.39799999999997</v>
      </c>
      <c r="U137" s="146"/>
      <c r="V137" s="148">
        <f>V138</f>
        <v>0</v>
      </c>
      <c r="W137" s="146"/>
      <c r="X137" s="149">
        <f>X138</f>
        <v>0</v>
      </c>
      <c r="AR137" s="142" t="s">
        <v>86</v>
      </c>
      <c r="AT137" s="150" t="s">
        <v>72</v>
      </c>
      <c r="AU137" s="150" t="s">
        <v>73</v>
      </c>
      <c r="AY137" s="142" t="s">
        <v>165</v>
      </c>
      <c r="BK137" s="151">
        <f>BK138</f>
        <v>0</v>
      </c>
    </row>
    <row r="138" spans="1:65" s="12" customFormat="1" ht="22.9" customHeight="1">
      <c r="B138" s="141"/>
      <c r="D138" s="142" t="s">
        <v>72</v>
      </c>
      <c r="E138" s="152" t="s">
        <v>365</v>
      </c>
      <c r="F138" s="152" t="s">
        <v>366</v>
      </c>
      <c r="K138" s="153">
        <f>BK138</f>
        <v>0</v>
      </c>
      <c r="M138" s="141"/>
      <c r="N138" s="145"/>
      <c r="O138" s="146"/>
      <c r="P138" s="146"/>
      <c r="Q138" s="147">
        <f>SUM(Q139:Q145)</f>
        <v>0</v>
      </c>
      <c r="R138" s="147">
        <f>SUM(R139:R145)</f>
        <v>0</v>
      </c>
      <c r="S138" s="146"/>
      <c r="T138" s="148">
        <f>SUM(T139:T145)</f>
        <v>166.39799999999997</v>
      </c>
      <c r="U138" s="146"/>
      <c r="V138" s="148">
        <f>SUM(V139:V145)</f>
        <v>0</v>
      </c>
      <c r="W138" s="146"/>
      <c r="X138" s="149">
        <f>SUM(X139:X145)</f>
        <v>0</v>
      </c>
      <c r="AR138" s="142" t="s">
        <v>86</v>
      </c>
      <c r="AT138" s="150" t="s">
        <v>72</v>
      </c>
      <c r="AU138" s="150" t="s">
        <v>80</v>
      </c>
      <c r="AY138" s="142" t="s">
        <v>165</v>
      </c>
      <c r="BK138" s="151">
        <f>SUM(BK139:BK145)</f>
        <v>0</v>
      </c>
    </row>
    <row r="139" spans="1:65" s="2" customFormat="1" ht="44.25" customHeight="1">
      <c r="A139" s="26"/>
      <c r="B139" s="154"/>
      <c r="C139" s="155" t="s">
        <v>192</v>
      </c>
      <c r="D139" s="155" t="s">
        <v>167</v>
      </c>
      <c r="E139" s="223" t="s">
        <v>367</v>
      </c>
      <c r="F139" s="224"/>
      <c r="G139" s="156" t="s">
        <v>319</v>
      </c>
      <c r="H139" s="157">
        <v>615</v>
      </c>
      <c r="I139" s="158">
        <v>0</v>
      </c>
      <c r="J139" s="158">
        <v>0</v>
      </c>
      <c r="K139" s="158">
        <f t="shared" ref="K139:K145" si="1">ROUND(P139*H139,2)</f>
        <v>0</v>
      </c>
      <c r="L139" s="159"/>
      <c r="M139" s="27"/>
      <c r="N139" s="160" t="s">
        <v>1</v>
      </c>
      <c r="O139" s="161" t="s">
        <v>37</v>
      </c>
      <c r="P139" s="162">
        <f t="shared" ref="P139:P145" si="2">I139+J139</f>
        <v>0</v>
      </c>
      <c r="Q139" s="162">
        <f t="shared" ref="Q139:Q145" si="3">ROUND(I139*H139,2)</f>
        <v>0</v>
      </c>
      <c r="R139" s="162">
        <f t="shared" ref="R139:R145" si="4">ROUND(J139*H139,2)</f>
        <v>0</v>
      </c>
      <c r="S139" s="163">
        <v>0.15</v>
      </c>
      <c r="T139" s="163">
        <f t="shared" ref="T139:T145" si="5">S139*H139</f>
        <v>92.25</v>
      </c>
      <c r="U139" s="163">
        <v>0</v>
      </c>
      <c r="V139" s="163">
        <f t="shared" ref="V139:V145" si="6">U139*H139</f>
        <v>0</v>
      </c>
      <c r="W139" s="163">
        <v>0</v>
      </c>
      <c r="X139" s="164">
        <f t="shared" ref="X139:X145" si="7">W139*H139</f>
        <v>0</v>
      </c>
      <c r="Y139" s="26"/>
      <c r="Z139" s="26"/>
      <c r="AA139" s="26"/>
      <c r="AB139" s="26"/>
      <c r="AC139" s="26"/>
      <c r="AD139" s="26"/>
      <c r="AE139" s="26"/>
      <c r="AR139" s="165" t="s">
        <v>214</v>
      </c>
      <c r="AT139" s="165" t="s">
        <v>167</v>
      </c>
      <c r="AU139" s="165" t="s">
        <v>86</v>
      </c>
      <c r="AY139" s="14" t="s">
        <v>165</v>
      </c>
      <c r="BE139" s="166">
        <f t="shared" ref="BE139:BE145" si="8">IF(O139="základná",K139,0)</f>
        <v>0</v>
      </c>
      <c r="BF139" s="166">
        <f t="shared" ref="BF139:BF145" si="9">IF(O139="znížená",K139,0)</f>
        <v>0</v>
      </c>
      <c r="BG139" s="166">
        <f t="shared" ref="BG139:BG145" si="10">IF(O139="zákl. prenesená",K139,0)</f>
        <v>0</v>
      </c>
      <c r="BH139" s="166">
        <f t="shared" ref="BH139:BH145" si="11">IF(O139="zníž. prenesená",K139,0)</f>
        <v>0</v>
      </c>
      <c r="BI139" s="166">
        <f t="shared" ref="BI139:BI145" si="12">IF(O139="nulová",K139,0)</f>
        <v>0</v>
      </c>
      <c r="BJ139" s="14" t="s">
        <v>86</v>
      </c>
      <c r="BK139" s="166">
        <f t="shared" ref="BK139:BK145" si="13">ROUND(P139*H139,2)</f>
        <v>0</v>
      </c>
      <c r="BL139" s="14" t="s">
        <v>214</v>
      </c>
      <c r="BM139" s="165" t="s">
        <v>368</v>
      </c>
    </row>
    <row r="140" spans="1:65" s="2" customFormat="1" ht="44.25" customHeight="1">
      <c r="A140" s="26"/>
      <c r="B140" s="154"/>
      <c r="C140" s="155" t="s">
        <v>195</v>
      </c>
      <c r="D140" s="155" t="s">
        <v>167</v>
      </c>
      <c r="E140" s="223" t="s">
        <v>369</v>
      </c>
      <c r="F140" s="224"/>
      <c r="G140" s="156" t="s">
        <v>181</v>
      </c>
      <c r="H140" s="157">
        <v>25</v>
      </c>
      <c r="I140" s="158">
        <v>0</v>
      </c>
      <c r="J140" s="158">
        <v>0</v>
      </c>
      <c r="K140" s="158">
        <f t="shared" si="1"/>
        <v>0</v>
      </c>
      <c r="L140" s="159"/>
      <c r="M140" s="27"/>
      <c r="N140" s="160" t="s">
        <v>1</v>
      </c>
      <c r="O140" s="161" t="s">
        <v>37</v>
      </c>
      <c r="P140" s="162">
        <f t="shared" si="2"/>
        <v>0</v>
      </c>
      <c r="Q140" s="162">
        <f t="shared" si="3"/>
        <v>0</v>
      </c>
      <c r="R140" s="162">
        <f t="shared" si="4"/>
        <v>0</v>
      </c>
      <c r="S140" s="163">
        <v>0.14799999999999999</v>
      </c>
      <c r="T140" s="163">
        <f t="shared" si="5"/>
        <v>3.6999999999999997</v>
      </c>
      <c r="U140" s="163">
        <v>0</v>
      </c>
      <c r="V140" s="163">
        <f t="shared" si="6"/>
        <v>0</v>
      </c>
      <c r="W140" s="163">
        <v>0</v>
      </c>
      <c r="X140" s="164">
        <f t="shared" si="7"/>
        <v>0</v>
      </c>
      <c r="Y140" s="26"/>
      <c r="Z140" s="26"/>
      <c r="AA140" s="26"/>
      <c r="AB140" s="26"/>
      <c r="AC140" s="26"/>
      <c r="AD140" s="26"/>
      <c r="AE140" s="26"/>
      <c r="AR140" s="165" t="s">
        <v>214</v>
      </c>
      <c r="AT140" s="165" t="s">
        <v>167</v>
      </c>
      <c r="AU140" s="165" t="s">
        <v>86</v>
      </c>
      <c r="AY140" s="14" t="s">
        <v>165</v>
      </c>
      <c r="BE140" s="166">
        <f t="shared" si="8"/>
        <v>0</v>
      </c>
      <c r="BF140" s="166">
        <f t="shared" si="9"/>
        <v>0</v>
      </c>
      <c r="BG140" s="166">
        <f t="shared" si="10"/>
        <v>0</v>
      </c>
      <c r="BH140" s="166">
        <f t="shared" si="11"/>
        <v>0</v>
      </c>
      <c r="BI140" s="166">
        <f t="shared" si="12"/>
        <v>0</v>
      </c>
      <c r="BJ140" s="14" t="s">
        <v>86</v>
      </c>
      <c r="BK140" s="166">
        <f t="shared" si="13"/>
        <v>0</v>
      </c>
      <c r="BL140" s="14" t="s">
        <v>214</v>
      </c>
      <c r="BM140" s="165" t="s">
        <v>370</v>
      </c>
    </row>
    <row r="141" spans="1:65" s="2" customFormat="1" ht="37.9" customHeight="1">
      <c r="A141" s="26"/>
      <c r="B141" s="154"/>
      <c r="C141" s="155" t="s">
        <v>198</v>
      </c>
      <c r="D141" s="155" t="s">
        <v>167</v>
      </c>
      <c r="E141" s="223" t="s">
        <v>371</v>
      </c>
      <c r="F141" s="224"/>
      <c r="G141" s="156" t="s">
        <v>181</v>
      </c>
      <c r="H141" s="157">
        <v>153</v>
      </c>
      <c r="I141" s="158">
        <v>0</v>
      </c>
      <c r="J141" s="158">
        <v>0</v>
      </c>
      <c r="K141" s="158">
        <f t="shared" si="1"/>
        <v>0</v>
      </c>
      <c r="L141" s="159"/>
      <c r="M141" s="27"/>
      <c r="N141" s="160" t="s">
        <v>1</v>
      </c>
      <c r="O141" s="161" t="s">
        <v>37</v>
      </c>
      <c r="P141" s="162">
        <f t="shared" si="2"/>
        <v>0</v>
      </c>
      <c r="Q141" s="162">
        <f t="shared" si="3"/>
        <v>0</v>
      </c>
      <c r="R141" s="162">
        <f t="shared" si="4"/>
        <v>0</v>
      </c>
      <c r="S141" s="163">
        <v>0.14799999999999999</v>
      </c>
      <c r="T141" s="163">
        <f t="shared" si="5"/>
        <v>22.643999999999998</v>
      </c>
      <c r="U141" s="163">
        <v>0</v>
      </c>
      <c r="V141" s="163">
        <f t="shared" si="6"/>
        <v>0</v>
      </c>
      <c r="W141" s="163">
        <v>0</v>
      </c>
      <c r="X141" s="164">
        <f t="shared" si="7"/>
        <v>0</v>
      </c>
      <c r="Y141" s="26"/>
      <c r="Z141" s="26"/>
      <c r="AA141" s="26"/>
      <c r="AB141" s="26"/>
      <c r="AC141" s="26"/>
      <c r="AD141" s="26"/>
      <c r="AE141" s="26"/>
      <c r="AR141" s="165" t="s">
        <v>214</v>
      </c>
      <c r="AT141" s="165" t="s">
        <v>167</v>
      </c>
      <c r="AU141" s="165" t="s">
        <v>86</v>
      </c>
      <c r="AY141" s="14" t="s">
        <v>165</v>
      </c>
      <c r="BE141" s="166">
        <f t="shared" si="8"/>
        <v>0</v>
      </c>
      <c r="BF141" s="166">
        <f t="shared" si="9"/>
        <v>0</v>
      </c>
      <c r="BG141" s="166">
        <f t="shared" si="10"/>
        <v>0</v>
      </c>
      <c r="BH141" s="166">
        <f t="shared" si="11"/>
        <v>0</v>
      </c>
      <c r="BI141" s="166">
        <f t="shared" si="12"/>
        <v>0</v>
      </c>
      <c r="BJ141" s="14" t="s">
        <v>86</v>
      </c>
      <c r="BK141" s="166">
        <f t="shared" si="13"/>
        <v>0</v>
      </c>
      <c r="BL141" s="14" t="s">
        <v>214</v>
      </c>
      <c r="BM141" s="165" t="s">
        <v>372</v>
      </c>
    </row>
    <row r="142" spans="1:65" s="2" customFormat="1" ht="49.15" customHeight="1">
      <c r="A142" s="26"/>
      <c r="B142" s="154"/>
      <c r="C142" s="155" t="s">
        <v>201</v>
      </c>
      <c r="D142" s="155" t="s">
        <v>167</v>
      </c>
      <c r="E142" s="223" t="s">
        <v>373</v>
      </c>
      <c r="F142" s="224"/>
      <c r="G142" s="156" t="s">
        <v>181</v>
      </c>
      <c r="H142" s="157">
        <v>166</v>
      </c>
      <c r="I142" s="158">
        <v>0</v>
      </c>
      <c r="J142" s="158">
        <v>0</v>
      </c>
      <c r="K142" s="158">
        <f t="shared" si="1"/>
        <v>0</v>
      </c>
      <c r="L142" s="159"/>
      <c r="M142" s="27"/>
      <c r="N142" s="160" t="s">
        <v>1</v>
      </c>
      <c r="O142" s="161" t="s">
        <v>37</v>
      </c>
      <c r="P142" s="162">
        <f t="shared" si="2"/>
        <v>0</v>
      </c>
      <c r="Q142" s="162">
        <f t="shared" si="3"/>
        <v>0</v>
      </c>
      <c r="R142" s="162">
        <f t="shared" si="4"/>
        <v>0</v>
      </c>
      <c r="S142" s="163">
        <v>0.14799999999999999</v>
      </c>
      <c r="T142" s="163">
        <f t="shared" si="5"/>
        <v>24.567999999999998</v>
      </c>
      <c r="U142" s="163">
        <v>0</v>
      </c>
      <c r="V142" s="163">
        <f t="shared" si="6"/>
        <v>0</v>
      </c>
      <c r="W142" s="163">
        <v>0</v>
      </c>
      <c r="X142" s="164">
        <f t="shared" si="7"/>
        <v>0</v>
      </c>
      <c r="Y142" s="26"/>
      <c r="Z142" s="26"/>
      <c r="AA142" s="26"/>
      <c r="AB142" s="26"/>
      <c r="AC142" s="26"/>
      <c r="AD142" s="26"/>
      <c r="AE142" s="26"/>
      <c r="AR142" s="165" t="s">
        <v>214</v>
      </c>
      <c r="AT142" s="165" t="s">
        <v>167</v>
      </c>
      <c r="AU142" s="165" t="s">
        <v>86</v>
      </c>
      <c r="AY142" s="14" t="s">
        <v>165</v>
      </c>
      <c r="BE142" s="166">
        <f t="shared" si="8"/>
        <v>0</v>
      </c>
      <c r="BF142" s="166">
        <f t="shared" si="9"/>
        <v>0</v>
      </c>
      <c r="BG142" s="166">
        <f t="shared" si="10"/>
        <v>0</v>
      </c>
      <c r="BH142" s="166">
        <f t="shared" si="11"/>
        <v>0</v>
      </c>
      <c r="BI142" s="166">
        <f t="shared" si="12"/>
        <v>0</v>
      </c>
      <c r="BJ142" s="14" t="s">
        <v>86</v>
      </c>
      <c r="BK142" s="166">
        <f t="shared" si="13"/>
        <v>0</v>
      </c>
      <c r="BL142" s="14" t="s">
        <v>214</v>
      </c>
      <c r="BM142" s="165" t="s">
        <v>374</v>
      </c>
    </row>
    <row r="143" spans="1:65" s="2" customFormat="1" ht="37.9" customHeight="1">
      <c r="A143" s="26"/>
      <c r="B143" s="154"/>
      <c r="C143" s="155" t="s">
        <v>205</v>
      </c>
      <c r="D143" s="155" t="s">
        <v>167</v>
      </c>
      <c r="E143" s="223" t="s">
        <v>375</v>
      </c>
      <c r="F143" s="224"/>
      <c r="G143" s="156" t="s">
        <v>181</v>
      </c>
      <c r="H143" s="157">
        <v>2</v>
      </c>
      <c r="I143" s="158">
        <v>0</v>
      </c>
      <c r="J143" s="158">
        <v>0</v>
      </c>
      <c r="K143" s="158">
        <f t="shared" si="1"/>
        <v>0</v>
      </c>
      <c r="L143" s="159"/>
      <c r="M143" s="27"/>
      <c r="N143" s="160" t="s">
        <v>1</v>
      </c>
      <c r="O143" s="161" t="s">
        <v>37</v>
      </c>
      <c r="P143" s="162">
        <f t="shared" si="2"/>
        <v>0</v>
      </c>
      <c r="Q143" s="162">
        <f t="shared" si="3"/>
        <v>0</v>
      </c>
      <c r="R143" s="162">
        <f t="shared" si="4"/>
        <v>0</v>
      </c>
      <c r="S143" s="163">
        <v>0.14799999999999999</v>
      </c>
      <c r="T143" s="163">
        <f t="shared" si="5"/>
        <v>0.29599999999999999</v>
      </c>
      <c r="U143" s="163">
        <v>0</v>
      </c>
      <c r="V143" s="163">
        <f t="shared" si="6"/>
        <v>0</v>
      </c>
      <c r="W143" s="163">
        <v>0</v>
      </c>
      <c r="X143" s="164">
        <f t="shared" si="7"/>
        <v>0</v>
      </c>
      <c r="Y143" s="26"/>
      <c r="Z143" s="26"/>
      <c r="AA143" s="26"/>
      <c r="AB143" s="26"/>
      <c r="AC143" s="26"/>
      <c r="AD143" s="26"/>
      <c r="AE143" s="26"/>
      <c r="AR143" s="165" t="s">
        <v>214</v>
      </c>
      <c r="AT143" s="165" t="s">
        <v>167</v>
      </c>
      <c r="AU143" s="165" t="s">
        <v>86</v>
      </c>
      <c r="AY143" s="14" t="s">
        <v>165</v>
      </c>
      <c r="BE143" s="166">
        <f t="shared" si="8"/>
        <v>0</v>
      </c>
      <c r="BF143" s="166">
        <f t="shared" si="9"/>
        <v>0</v>
      </c>
      <c r="BG143" s="166">
        <f t="shared" si="10"/>
        <v>0</v>
      </c>
      <c r="BH143" s="166">
        <f t="shared" si="11"/>
        <v>0</v>
      </c>
      <c r="BI143" s="166">
        <f t="shared" si="12"/>
        <v>0</v>
      </c>
      <c r="BJ143" s="14" t="s">
        <v>86</v>
      </c>
      <c r="BK143" s="166">
        <f t="shared" si="13"/>
        <v>0</v>
      </c>
      <c r="BL143" s="14" t="s">
        <v>214</v>
      </c>
      <c r="BM143" s="165" t="s">
        <v>376</v>
      </c>
    </row>
    <row r="144" spans="1:65" s="2" customFormat="1" ht="44.25" customHeight="1">
      <c r="A144" s="26"/>
      <c r="B144" s="154"/>
      <c r="C144" s="155" t="s">
        <v>208</v>
      </c>
      <c r="D144" s="155" t="s">
        <v>167</v>
      </c>
      <c r="E144" s="223" t="s">
        <v>377</v>
      </c>
      <c r="F144" s="224"/>
      <c r="G144" s="156" t="s">
        <v>319</v>
      </c>
      <c r="H144" s="157">
        <v>153</v>
      </c>
      <c r="I144" s="158">
        <v>0</v>
      </c>
      <c r="J144" s="158">
        <v>0</v>
      </c>
      <c r="K144" s="158">
        <f t="shared" si="1"/>
        <v>0</v>
      </c>
      <c r="L144" s="159"/>
      <c r="M144" s="27"/>
      <c r="N144" s="160" t="s">
        <v>1</v>
      </c>
      <c r="O144" s="161" t="s">
        <v>37</v>
      </c>
      <c r="P144" s="162">
        <f t="shared" si="2"/>
        <v>0</v>
      </c>
      <c r="Q144" s="162">
        <f t="shared" si="3"/>
        <v>0</v>
      </c>
      <c r="R144" s="162">
        <f t="shared" si="4"/>
        <v>0</v>
      </c>
      <c r="S144" s="163">
        <v>0.14799999999999999</v>
      </c>
      <c r="T144" s="163">
        <f t="shared" si="5"/>
        <v>22.643999999999998</v>
      </c>
      <c r="U144" s="163">
        <v>0</v>
      </c>
      <c r="V144" s="163">
        <f t="shared" si="6"/>
        <v>0</v>
      </c>
      <c r="W144" s="163">
        <v>0</v>
      </c>
      <c r="X144" s="164">
        <f t="shared" si="7"/>
        <v>0</v>
      </c>
      <c r="Y144" s="26"/>
      <c r="Z144" s="26"/>
      <c r="AA144" s="26"/>
      <c r="AB144" s="26"/>
      <c r="AC144" s="26"/>
      <c r="AD144" s="26"/>
      <c r="AE144" s="26"/>
      <c r="AR144" s="165" t="s">
        <v>214</v>
      </c>
      <c r="AT144" s="165" t="s">
        <v>167</v>
      </c>
      <c r="AU144" s="165" t="s">
        <v>86</v>
      </c>
      <c r="AY144" s="14" t="s">
        <v>165</v>
      </c>
      <c r="BE144" s="166">
        <f t="shared" si="8"/>
        <v>0</v>
      </c>
      <c r="BF144" s="166">
        <f t="shared" si="9"/>
        <v>0</v>
      </c>
      <c r="BG144" s="166">
        <f t="shared" si="10"/>
        <v>0</v>
      </c>
      <c r="BH144" s="166">
        <f t="shared" si="11"/>
        <v>0</v>
      </c>
      <c r="BI144" s="166">
        <f t="shared" si="12"/>
        <v>0</v>
      </c>
      <c r="BJ144" s="14" t="s">
        <v>86</v>
      </c>
      <c r="BK144" s="166">
        <f t="shared" si="13"/>
        <v>0</v>
      </c>
      <c r="BL144" s="14" t="s">
        <v>214</v>
      </c>
      <c r="BM144" s="165" t="s">
        <v>378</v>
      </c>
    </row>
    <row r="145" spans="1:65" s="2" customFormat="1" ht="37.9" customHeight="1">
      <c r="A145" s="26"/>
      <c r="B145" s="154"/>
      <c r="C145" s="155" t="s">
        <v>211</v>
      </c>
      <c r="D145" s="155" t="s">
        <v>167</v>
      </c>
      <c r="E145" s="223" t="s">
        <v>379</v>
      </c>
      <c r="F145" s="224"/>
      <c r="G145" s="156" t="s">
        <v>181</v>
      </c>
      <c r="H145" s="157">
        <v>2</v>
      </c>
      <c r="I145" s="158">
        <v>0</v>
      </c>
      <c r="J145" s="158">
        <v>0</v>
      </c>
      <c r="K145" s="158">
        <f t="shared" si="1"/>
        <v>0</v>
      </c>
      <c r="L145" s="159"/>
      <c r="M145" s="27"/>
      <c r="N145" s="167" t="s">
        <v>1</v>
      </c>
      <c r="O145" s="168" t="s">
        <v>37</v>
      </c>
      <c r="P145" s="169">
        <f t="shared" si="2"/>
        <v>0</v>
      </c>
      <c r="Q145" s="169">
        <f t="shared" si="3"/>
        <v>0</v>
      </c>
      <c r="R145" s="169">
        <f t="shared" si="4"/>
        <v>0</v>
      </c>
      <c r="S145" s="170">
        <v>0.14799999999999999</v>
      </c>
      <c r="T145" s="170">
        <f t="shared" si="5"/>
        <v>0.29599999999999999</v>
      </c>
      <c r="U145" s="170">
        <v>0</v>
      </c>
      <c r="V145" s="170">
        <f t="shared" si="6"/>
        <v>0</v>
      </c>
      <c r="W145" s="170">
        <v>0</v>
      </c>
      <c r="X145" s="171">
        <f t="shared" si="7"/>
        <v>0</v>
      </c>
      <c r="Y145" s="26"/>
      <c r="Z145" s="26"/>
      <c r="AA145" s="26"/>
      <c r="AB145" s="26"/>
      <c r="AC145" s="26"/>
      <c r="AD145" s="26"/>
      <c r="AE145" s="26"/>
      <c r="AR145" s="165" t="s">
        <v>214</v>
      </c>
      <c r="AT145" s="165" t="s">
        <v>167</v>
      </c>
      <c r="AU145" s="165" t="s">
        <v>86</v>
      </c>
      <c r="AY145" s="14" t="s">
        <v>165</v>
      </c>
      <c r="BE145" s="166">
        <f t="shared" si="8"/>
        <v>0</v>
      </c>
      <c r="BF145" s="166">
        <f t="shared" si="9"/>
        <v>0</v>
      </c>
      <c r="BG145" s="166">
        <f t="shared" si="10"/>
        <v>0</v>
      </c>
      <c r="BH145" s="166">
        <f t="shared" si="11"/>
        <v>0</v>
      </c>
      <c r="BI145" s="166">
        <f t="shared" si="12"/>
        <v>0</v>
      </c>
      <c r="BJ145" s="14" t="s">
        <v>86</v>
      </c>
      <c r="BK145" s="166">
        <f t="shared" si="13"/>
        <v>0</v>
      </c>
      <c r="BL145" s="14" t="s">
        <v>214</v>
      </c>
      <c r="BM145" s="165" t="s">
        <v>380</v>
      </c>
    </row>
    <row r="146" spans="1:65" s="2" customFormat="1" ht="6.95" customHeight="1">
      <c r="A146" s="26"/>
      <c r="B146" s="44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27"/>
      <c r="N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</row>
  </sheetData>
  <mergeCells count="28">
    <mergeCell ref="E142:F142"/>
    <mergeCell ref="E143:F143"/>
    <mergeCell ref="E144:F144"/>
    <mergeCell ref="E145:F145"/>
    <mergeCell ref="E132:F132"/>
    <mergeCell ref="E133:F133"/>
    <mergeCell ref="E134:F134"/>
    <mergeCell ref="E135:F135"/>
    <mergeCell ref="E136:F136"/>
    <mergeCell ref="E124:F124"/>
    <mergeCell ref="E85:H85"/>
    <mergeCell ref="E87:H87"/>
    <mergeCell ref="E89:H89"/>
    <mergeCell ref="E113:H113"/>
    <mergeCell ref="E115:H115"/>
    <mergeCell ref="E139:F139"/>
    <mergeCell ref="E140:F140"/>
    <mergeCell ref="E141:F141"/>
    <mergeCell ref="E128:F128"/>
    <mergeCell ref="E129:F129"/>
    <mergeCell ref="E130:F130"/>
    <mergeCell ref="E11:H11"/>
    <mergeCell ref="E20:H20"/>
    <mergeCell ref="E29:H29"/>
    <mergeCell ref="E117:H117"/>
    <mergeCell ref="M2:Z2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93"/>
  <sheetViews>
    <sheetView showGridLines="0" workbookViewId="0">
      <selection activeCell="M2" sqref="M2:Z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8"/>
    </row>
    <row r="2" spans="1:46" s="1" customFormat="1" ht="36.950000000000003" customHeight="1">
      <c r="M2" s="210" t="s">
        <v>6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T2" s="14" t="s">
        <v>93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73</v>
      </c>
    </row>
    <row r="4" spans="1:46" s="1" customFormat="1" ht="24.95" customHeight="1">
      <c r="B4" s="17"/>
      <c r="D4" s="18" t="s">
        <v>127</v>
      </c>
      <c r="M4" s="17"/>
      <c r="N4" s="99" t="s">
        <v>10</v>
      </c>
      <c r="AT4" s="14" t="s">
        <v>3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23" t="s">
        <v>14</v>
      </c>
      <c r="M6" s="17"/>
    </row>
    <row r="7" spans="1:46" s="1" customFormat="1" ht="26.25" customHeight="1">
      <c r="B7" s="17"/>
      <c r="E7" s="225" t="str">
        <f>'Rekapitulácia stavby'!K6</f>
        <v>ROZVOJ CESTOVNÉHO RUCHU V OKOLÍ RÁKOCZIHO KAŠTIEĽA V BORŠI</v>
      </c>
      <c r="F7" s="226"/>
      <c r="G7" s="226"/>
      <c r="H7" s="226"/>
      <c r="M7" s="17"/>
    </row>
    <row r="8" spans="1:46" s="1" customFormat="1" ht="12" customHeight="1">
      <c r="B8" s="17"/>
      <c r="D8" s="23" t="s">
        <v>128</v>
      </c>
      <c r="M8" s="17"/>
    </row>
    <row r="9" spans="1:46" s="2" customFormat="1" ht="16.5" customHeight="1">
      <c r="A9" s="26"/>
      <c r="B9" s="27"/>
      <c r="C9" s="26"/>
      <c r="D9" s="26"/>
      <c r="E9" s="225" t="s">
        <v>129</v>
      </c>
      <c r="F9" s="221"/>
      <c r="G9" s="221"/>
      <c r="H9" s="221"/>
      <c r="I9" s="26"/>
      <c r="J9" s="26"/>
      <c r="K9" s="26"/>
      <c r="L9" s="26"/>
      <c r="M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130</v>
      </c>
      <c r="E10" s="26"/>
      <c r="F10" s="26"/>
      <c r="G10" s="26"/>
      <c r="H10" s="26"/>
      <c r="I10" s="26"/>
      <c r="J10" s="26"/>
      <c r="K10" s="26"/>
      <c r="L10" s="26"/>
      <c r="M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84" t="s">
        <v>381</v>
      </c>
      <c r="F11" s="221"/>
      <c r="G11" s="221"/>
      <c r="H11" s="221"/>
      <c r="I11" s="26"/>
      <c r="J11" s="26"/>
      <c r="K11" s="26"/>
      <c r="L11" s="26"/>
      <c r="M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16</v>
      </c>
      <c r="E13" s="26"/>
      <c r="F13" s="21" t="s">
        <v>1</v>
      </c>
      <c r="G13" s="26"/>
      <c r="H13" s="26"/>
      <c r="I13" s="23" t="s">
        <v>17</v>
      </c>
      <c r="J13" s="21" t="s">
        <v>1</v>
      </c>
      <c r="K13" s="26"/>
      <c r="L13" s="26"/>
      <c r="M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18</v>
      </c>
      <c r="E14" s="26"/>
      <c r="F14" s="21" t="s">
        <v>19</v>
      </c>
      <c r="G14" s="26"/>
      <c r="H14" s="26"/>
      <c r="I14" s="23" t="s">
        <v>20</v>
      </c>
      <c r="J14" s="52">
        <f>'Rekapitulácia stavby'!AN8</f>
        <v>44684</v>
      </c>
      <c r="K14" s="26"/>
      <c r="L14" s="26"/>
      <c r="M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26"/>
      <c r="M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26"/>
      <c r="M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26"/>
      <c r="M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93" t="str">
        <f>'Rekapitulácia stavby'!E14</f>
        <v xml:space="preserve"> </v>
      </c>
      <c r="F20" s="193"/>
      <c r="G20" s="193"/>
      <c r="H20" s="193"/>
      <c r="I20" s="23" t="s">
        <v>24</v>
      </c>
      <c r="J20" s="21" t="str">
        <f>'Rekapitulácia stavby'!AN14</f>
        <v/>
      </c>
      <c r="K20" s="26"/>
      <c r="L20" s="26"/>
      <c r="M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26"/>
      <c r="M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26"/>
      <c r="M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29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26"/>
      <c r="M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26"/>
      <c r="M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30</v>
      </c>
      <c r="E28" s="26"/>
      <c r="F28" s="26"/>
      <c r="G28" s="26"/>
      <c r="H28" s="26"/>
      <c r="I28" s="26"/>
      <c r="J28" s="26"/>
      <c r="K28" s="26"/>
      <c r="L28" s="26"/>
      <c r="M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100"/>
      <c r="B29" s="101"/>
      <c r="C29" s="100"/>
      <c r="D29" s="100"/>
      <c r="E29" s="196" t="s">
        <v>1</v>
      </c>
      <c r="F29" s="196"/>
      <c r="G29" s="196"/>
      <c r="H29" s="196"/>
      <c r="I29" s="100"/>
      <c r="J29" s="100"/>
      <c r="K29" s="100"/>
      <c r="L29" s="100"/>
      <c r="M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63"/>
      <c r="M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2.75">
      <c r="A32" s="26"/>
      <c r="B32" s="27"/>
      <c r="C32" s="26"/>
      <c r="D32" s="26"/>
      <c r="E32" s="23" t="s">
        <v>132</v>
      </c>
      <c r="F32" s="26"/>
      <c r="G32" s="26"/>
      <c r="H32" s="26"/>
      <c r="I32" s="26"/>
      <c r="J32" s="26"/>
      <c r="K32" s="103">
        <f>I98</f>
        <v>0</v>
      </c>
      <c r="L32" s="26"/>
      <c r="M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2.75">
      <c r="A33" s="26"/>
      <c r="B33" s="27"/>
      <c r="C33" s="26"/>
      <c r="D33" s="26"/>
      <c r="E33" s="23" t="s">
        <v>133</v>
      </c>
      <c r="F33" s="26"/>
      <c r="G33" s="26"/>
      <c r="H33" s="26"/>
      <c r="I33" s="26"/>
      <c r="J33" s="26"/>
      <c r="K33" s="103">
        <f>J98</f>
        <v>0</v>
      </c>
      <c r="L33" s="26"/>
      <c r="M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104" t="s">
        <v>31</v>
      </c>
      <c r="E34" s="26"/>
      <c r="F34" s="26"/>
      <c r="G34" s="26"/>
      <c r="H34" s="26"/>
      <c r="I34" s="26"/>
      <c r="J34" s="26"/>
      <c r="K34" s="68">
        <f>ROUND(K128, 2)</f>
        <v>0</v>
      </c>
      <c r="L34" s="26"/>
      <c r="M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3"/>
      <c r="E35" s="63"/>
      <c r="F35" s="63"/>
      <c r="G35" s="63"/>
      <c r="H35" s="63"/>
      <c r="I35" s="63"/>
      <c r="J35" s="63"/>
      <c r="K35" s="63"/>
      <c r="L35" s="63"/>
      <c r="M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33</v>
      </c>
      <c r="G36" s="26"/>
      <c r="H36" s="26"/>
      <c r="I36" s="30" t="s">
        <v>32</v>
      </c>
      <c r="J36" s="26"/>
      <c r="K36" s="30" t="s">
        <v>34</v>
      </c>
      <c r="L36" s="26"/>
      <c r="M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105" t="s">
        <v>35</v>
      </c>
      <c r="E37" s="32" t="s">
        <v>36</v>
      </c>
      <c r="F37" s="106">
        <f>ROUND((SUM(BE128:BE192)),  2)</f>
        <v>0</v>
      </c>
      <c r="G37" s="107"/>
      <c r="H37" s="107"/>
      <c r="I37" s="108">
        <v>0.2</v>
      </c>
      <c r="J37" s="107"/>
      <c r="K37" s="106">
        <f>ROUND(((SUM(BE128:BE192))*I37),  2)</f>
        <v>0</v>
      </c>
      <c r="L37" s="26"/>
      <c r="M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32" t="s">
        <v>37</v>
      </c>
      <c r="F38" s="103">
        <f>ROUND((SUM(BF128:BF192)),  2)</f>
        <v>0</v>
      </c>
      <c r="G38" s="26"/>
      <c r="H38" s="26"/>
      <c r="I38" s="109">
        <v>0.2</v>
      </c>
      <c r="J38" s="26"/>
      <c r="K38" s="103">
        <f>ROUND(((SUM(BF128:BF192))*I38),  2)</f>
        <v>0</v>
      </c>
      <c r="L38" s="26"/>
      <c r="M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38</v>
      </c>
      <c r="F39" s="103">
        <f>ROUND((SUM(BG128:BG192)),  2)</f>
        <v>0</v>
      </c>
      <c r="G39" s="26"/>
      <c r="H39" s="26"/>
      <c r="I39" s="109">
        <v>0.2</v>
      </c>
      <c r="J39" s="26"/>
      <c r="K39" s="103">
        <f>0</f>
        <v>0</v>
      </c>
      <c r="L39" s="26"/>
      <c r="M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39</v>
      </c>
      <c r="F40" s="103">
        <f>ROUND((SUM(BH128:BH192)),  2)</f>
        <v>0</v>
      </c>
      <c r="G40" s="26"/>
      <c r="H40" s="26"/>
      <c r="I40" s="109">
        <v>0.2</v>
      </c>
      <c r="J40" s="26"/>
      <c r="K40" s="103">
        <f>0</f>
        <v>0</v>
      </c>
      <c r="L40" s="26"/>
      <c r="M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32" t="s">
        <v>40</v>
      </c>
      <c r="F41" s="106">
        <f>ROUND((SUM(BI128:BI192)),  2)</f>
        <v>0</v>
      </c>
      <c r="G41" s="107"/>
      <c r="H41" s="107"/>
      <c r="I41" s="108">
        <v>0</v>
      </c>
      <c r="J41" s="107"/>
      <c r="K41" s="106">
        <f>0</f>
        <v>0</v>
      </c>
      <c r="L41" s="26"/>
      <c r="M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10"/>
      <c r="D43" s="111" t="s">
        <v>41</v>
      </c>
      <c r="E43" s="57"/>
      <c r="F43" s="57"/>
      <c r="G43" s="112" t="s">
        <v>42</v>
      </c>
      <c r="H43" s="113" t="s">
        <v>43</v>
      </c>
      <c r="I43" s="57"/>
      <c r="J43" s="57"/>
      <c r="K43" s="114">
        <f>SUM(K34:K41)</f>
        <v>0</v>
      </c>
      <c r="L43" s="115"/>
      <c r="M43" s="39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39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41"/>
      <c r="M50" s="39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26"/>
      <c r="B61" s="27"/>
      <c r="C61" s="26"/>
      <c r="D61" s="42" t="s">
        <v>46</v>
      </c>
      <c r="E61" s="29"/>
      <c r="F61" s="116" t="s">
        <v>47</v>
      </c>
      <c r="G61" s="42" t="s">
        <v>46</v>
      </c>
      <c r="H61" s="29"/>
      <c r="I61" s="29"/>
      <c r="J61" s="117" t="s">
        <v>47</v>
      </c>
      <c r="K61" s="29"/>
      <c r="L61" s="29"/>
      <c r="M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26"/>
      <c r="B65" s="27"/>
      <c r="C65" s="26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43"/>
      <c r="M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26"/>
      <c r="B76" s="27"/>
      <c r="C76" s="26"/>
      <c r="D76" s="42" t="s">
        <v>46</v>
      </c>
      <c r="E76" s="29"/>
      <c r="F76" s="116" t="s">
        <v>47</v>
      </c>
      <c r="G76" s="42" t="s">
        <v>46</v>
      </c>
      <c r="H76" s="29"/>
      <c r="I76" s="29"/>
      <c r="J76" s="117" t="s">
        <v>47</v>
      </c>
      <c r="K76" s="29"/>
      <c r="L76" s="29"/>
      <c r="M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134</v>
      </c>
      <c r="D82" s="26"/>
      <c r="E82" s="26"/>
      <c r="F82" s="26"/>
      <c r="G82" s="26"/>
      <c r="H82" s="26"/>
      <c r="I82" s="26"/>
      <c r="J82" s="26"/>
      <c r="K82" s="26"/>
      <c r="L82" s="26"/>
      <c r="M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26"/>
      <c r="M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6.25" customHeight="1">
      <c r="A85" s="26"/>
      <c r="B85" s="27"/>
      <c r="C85" s="26"/>
      <c r="D85" s="26"/>
      <c r="E85" s="225" t="str">
        <f>E7</f>
        <v>ROZVOJ CESTOVNÉHO RUCHU V OKOLÍ RÁKOCZIHO KAŠTIEĽA V BORŠI</v>
      </c>
      <c r="F85" s="226"/>
      <c r="G85" s="226"/>
      <c r="H85" s="226"/>
      <c r="I85" s="26"/>
      <c r="J85" s="26"/>
      <c r="K85" s="26"/>
      <c r="L85" s="26"/>
      <c r="M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128</v>
      </c>
      <c r="M86" s="17"/>
    </row>
    <row r="87" spans="1:31" s="2" customFormat="1" ht="16.5" customHeight="1">
      <c r="A87" s="26"/>
      <c r="B87" s="27"/>
      <c r="C87" s="26"/>
      <c r="D87" s="26"/>
      <c r="E87" s="225" t="s">
        <v>129</v>
      </c>
      <c r="F87" s="221"/>
      <c r="G87" s="221"/>
      <c r="H87" s="221"/>
      <c r="I87" s="26"/>
      <c r="J87" s="26"/>
      <c r="K87" s="26"/>
      <c r="L87" s="26"/>
      <c r="M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130</v>
      </c>
      <c r="D88" s="26"/>
      <c r="E88" s="26"/>
      <c r="F88" s="26"/>
      <c r="G88" s="26"/>
      <c r="H88" s="26"/>
      <c r="I88" s="26"/>
      <c r="J88" s="26"/>
      <c r="K88" s="26"/>
      <c r="L88" s="26"/>
      <c r="M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4" t="str">
        <f>E11</f>
        <v>01.3 - S 01.3 - Kuchynská záhrada</v>
      </c>
      <c r="F89" s="221"/>
      <c r="G89" s="221"/>
      <c r="H89" s="221"/>
      <c r="I89" s="26"/>
      <c r="J89" s="26"/>
      <c r="K89" s="26"/>
      <c r="L89" s="26"/>
      <c r="M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18</v>
      </c>
      <c r="D91" s="26"/>
      <c r="E91" s="26"/>
      <c r="F91" s="21" t="str">
        <f>F14</f>
        <v>Borša</v>
      </c>
      <c r="G91" s="26"/>
      <c r="H91" s="26"/>
      <c r="I91" s="23" t="s">
        <v>20</v>
      </c>
      <c r="J91" s="52">
        <f>IF(J14="","",J14)</f>
        <v>44684</v>
      </c>
      <c r="K91" s="26"/>
      <c r="L91" s="26"/>
      <c r="M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21</v>
      </c>
      <c r="D93" s="26"/>
      <c r="E93" s="26"/>
      <c r="F93" s="21" t="str">
        <f>E17</f>
        <v>II. Rákoczi Ferenc, n.o.</v>
      </c>
      <c r="G93" s="26"/>
      <c r="H93" s="26"/>
      <c r="I93" s="23" t="s">
        <v>27</v>
      </c>
      <c r="J93" s="24" t="str">
        <f>E23</f>
        <v xml:space="preserve">Arch + crafts </v>
      </c>
      <c r="K93" s="26"/>
      <c r="L93" s="26"/>
      <c r="M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29</v>
      </c>
      <c r="J94" s="24" t="str">
        <f>E26</f>
        <v xml:space="preserve"> </v>
      </c>
      <c r="K94" s="26"/>
      <c r="L94" s="26"/>
      <c r="M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18" t="s">
        <v>135</v>
      </c>
      <c r="D96" s="110"/>
      <c r="E96" s="110"/>
      <c r="F96" s="110"/>
      <c r="G96" s="110"/>
      <c r="H96" s="110"/>
      <c r="I96" s="119" t="s">
        <v>136</v>
      </c>
      <c r="J96" s="119" t="s">
        <v>137</v>
      </c>
      <c r="K96" s="119" t="s">
        <v>138</v>
      </c>
      <c r="L96" s="110"/>
      <c r="M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20" t="s">
        <v>139</v>
      </c>
      <c r="D98" s="26"/>
      <c r="E98" s="26"/>
      <c r="F98" s="26"/>
      <c r="G98" s="26"/>
      <c r="H98" s="26"/>
      <c r="I98" s="68">
        <f t="shared" ref="I98:J100" si="0">Q128</f>
        <v>0</v>
      </c>
      <c r="J98" s="68">
        <f t="shared" si="0"/>
        <v>0</v>
      </c>
      <c r="K98" s="68">
        <f>K128</f>
        <v>0</v>
      </c>
      <c r="L98" s="26"/>
      <c r="M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21"/>
      <c r="D99" s="122" t="s">
        <v>141</v>
      </c>
      <c r="E99" s="123"/>
      <c r="F99" s="123"/>
      <c r="G99" s="123"/>
      <c r="H99" s="123"/>
      <c r="I99" s="124">
        <f t="shared" si="0"/>
        <v>0</v>
      </c>
      <c r="J99" s="124">
        <f t="shared" si="0"/>
        <v>0</v>
      </c>
      <c r="K99" s="124">
        <f>K129</f>
        <v>0</v>
      </c>
      <c r="M99" s="121"/>
    </row>
    <row r="100" spans="1:47" s="10" customFormat="1" ht="19.899999999999999" customHeight="1">
      <c r="B100" s="125"/>
      <c r="D100" s="126" t="s">
        <v>142</v>
      </c>
      <c r="E100" s="127"/>
      <c r="F100" s="127"/>
      <c r="G100" s="127"/>
      <c r="H100" s="127"/>
      <c r="I100" s="128">
        <f t="shared" si="0"/>
        <v>0</v>
      </c>
      <c r="J100" s="128">
        <f t="shared" si="0"/>
        <v>0</v>
      </c>
      <c r="K100" s="128">
        <f>K130</f>
        <v>0</v>
      </c>
      <c r="M100" s="125"/>
    </row>
    <row r="101" spans="1:47" s="10" customFormat="1" ht="19.899999999999999" customHeight="1">
      <c r="B101" s="125"/>
      <c r="D101" s="126" t="s">
        <v>143</v>
      </c>
      <c r="E101" s="127"/>
      <c r="F101" s="127"/>
      <c r="G101" s="127"/>
      <c r="H101" s="127"/>
      <c r="I101" s="128">
        <f>Q146</f>
        <v>0</v>
      </c>
      <c r="J101" s="128">
        <f>R146</f>
        <v>0</v>
      </c>
      <c r="K101" s="128">
        <f>K146</f>
        <v>0</v>
      </c>
      <c r="M101" s="125"/>
    </row>
    <row r="102" spans="1:47" s="10" customFormat="1" ht="19.899999999999999" customHeight="1">
      <c r="B102" s="125"/>
      <c r="D102" s="126" t="s">
        <v>145</v>
      </c>
      <c r="E102" s="127"/>
      <c r="F102" s="127"/>
      <c r="G102" s="127"/>
      <c r="H102" s="127"/>
      <c r="I102" s="128">
        <f>Q156</f>
        <v>0</v>
      </c>
      <c r="J102" s="128">
        <f>R156</f>
        <v>0</v>
      </c>
      <c r="K102" s="128">
        <f>K156</f>
        <v>0</v>
      </c>
      <c r="M102" s="125"/>
    </row>
    <row r="103" spans="1:47" s="10" customFormat="1" ht="19.899999999999999" customHeight="1">
      <c r="B103" s="125"/>
      <c r="D103" s="126" t="s">
        <v>146</v>
      </c>
      <c r="E103" s="127"/>
      <c r="F103" s="127"/>
      <c r="G103" s="127"/>
      <c r="H103" s="127"/>
      <c r="I103" s="128">
        <f>Q159</f>
        <v>0</v>
      </c>
      <c r="J103" s="128">
        <f>R159</f>
        <v>0</v>
      </c>
      <c r="K103" s="128">
        <f>K159</f>
        <v>0</v>
      </c>
      <c r="M103" s="125"/>
    </row>
    <row r="104" spans="1:47" s="9" customFormat="1" ht="24.95" customHeight="1">
      <c r="B104" s="121"/>
      <c r="D104" s="122" t="s">
        <v>347</v>
      </c>
      <c r="E104" s="123"/>
      <c r="F104" s="123"/>
      <c r="G104" s="123"/>
      <c r="H104" s="123"/>
      <c r="I104" s="124">
        <f>Q178</f>
        <v>0</v>
      </c>
      <c r="J104" s="124">
        <f>R178</f>
        <v>0</v>
      </c>
      <c r="K104" s="124">
        <f>K178</f>
        <v>0</v>
      </c>
      <c r="M104" s="121"/>
    </row>
    <row r="105" spans="1:47" s="10" customFormat="1" ht="19.899999999999999" customHeight="1">
      <c r="B105" s="125"/>
      <c r="D105" s="126" t="s">
        <v>382</v>
      </c>
      <c r="E105" s="127"/>
      <c r="F105" s="127"/>
      <c r="G105" s="127"/>
      <c r="H105" s="127"/>
      <c r="I105" s="128">
        <f>Q179</f>
        <v>0</v>
      </c>
      <c r="J105" s="128">
        <f>R179</f>
        <v>0</v>
      </c>
      <c r="K105" s="128">
        <f>K179</f>
        <v>0</v>
      </c>
      <c r="M105" s="125"/>
    </row>
    <row r="106" spans="1:47" s="10" customFormat="1" ht="19.899999999999999" customHeight="1">
      <c r="B106" s="125"/>
      <c r="D106" s="126" t="s">
        <v>348</v>
      </c>
      <c r="E106" s="127"/>
      <c r="F106" s="127"/>
      <c r="G106" s="127"/>
      <c r="H106" s="127"/>
      <c r="I106" s="128">
        <f>Q188</f>
        <v>0</v>
      </c>
      <c r="J106" s="128">
        <f>R188</f>
        <v>0</v>
      </c>
      <c r="K106" s="128">
        <f>K188</f>
        <v>0</v>
      </c>
      <c r="M106" s="125"/>
    </row>
    <row r="107" spans="1:47" s="2" customFormat="1" ht="21.7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6.95" customHeight="1">
      <c r="A108" s="26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12" spans="1:47" s="2" customFormat="1" ht="6.95" customHeight="1">
      <c r="A112" s="26"/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24.95" customHeight="1">
      <c r="A113" s="26"/>
      <c r="B113" s="27"/>
      <c r="C113" s="18" t="s">
        <v>147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12" customHeight="1">
      <c r="A115" s="26"/>
      <c r="B115" s="27"/>
      <c r="C115" s="23" t="s">
        <v>14</v>
      </c>
      <c r="D115" s="26"/>
      <c r="E115" s="26"/>
      <c r="F115" s="26"/>
      <c r="G115" s="26"/>
      <c r="H115" s="26"/>
      <c r="I115" s="26"/>
      <c r="J115" s="26"/>
      <c r="K115" s="26"/>
      <c r="L115" s="26"/>
      <c r="M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26.25" customHeight="1">
      <c r="A116" s="26"/>
      <c r="B116" s="27"/>
      <c r="C116" s="26"/>
      <c r="D116" s="26"/>
      <c r="E116" s="225" t="str">
        <f>E7</f>
        <v>ROZVOJ CESTOVNÉHO RUCHU V OKOLÍ RÁKOCZIHO KAŠTIEĽA V BORŠI</v>
      </c>
      <c r="F116" s="226"/>
      <c r="G116" s="226"/>
      <c r="H116" s="226"/>
      <c r="I116" s="26"/>
      <c r="J116" s="26"/>
      <c r="K116" s="26"/>
      <c r="L116" s="26"/>
      <c r="M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1" customFormat="1" ht="12" customHeight="1">
      <c r="B117" s="17"/>
      <c r="C117" s="23" t="s">
        <v>128</v>
      </c>
      <c r="M117" s="17"/>
    </row>
    <row r="118" spans="1:63" s="2" customFormat="1" ht="16.5" customHeight="1">
      <c r="A118" s="26"/>
      <c r="B118" s="27"/>
      <c r="C118" s="26"/>
      <c r="D118" s="26"/>
      <c r="E118" s="225" t="s">
        <v>129</v>
      </c>
      <c r="F118" s="221"/>
      <c r="G118" s="221"/>
      <c r="H118" s="221"/>
      <c r="I118" s="26"/>
      <c r="J118" s="26"/>
      <c r="K118" s="26"/>
      <c r="L118" s="26"/>
      <c r="M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2" customHeight="1">
      <c r="A119" s="26"/>
      <c r="B119" s="27"/>
      <c r="C119" s="23" t="s">
        <v>130</v>
      </c>
      <c r="D119" s="26"/>
      <c r="E119" s="26"/>
      <c r="F119" s="26"/>
      <c r="G119" s="26"/>
      <c r="H119" s="26"/>
      <c r="I119" s="26"/>
      <c r="J119" s="26"/>
      <c r="K119" s="26"/>
      <c r="L119" s="26"/>
      <c r="M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6.5" customHeight="1">
      <c r="A120" s="26"/>
      <c r="B120" s="27"/>
      <c r="C120" s="26"/>
      <c r="D120" s="26"/>
      <c r="E120" s="184" t="str">
        <f>E11</f>
        <v>01.3 - S 01.3 - Kuchynská záhrada</v>
      </c>
      <c r="F120" s="221"/>
      <c r="G120" s="221"/>
      <c r="H120" s="221"/>
      <c r="I120" s="26"/>
      <c r="J120" s="26"/>
      <c r="K120" s="26"/>
      <c r="L120" s="26"/>
      <c r="M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2" customHeight="1">
      <c r="A122" s="26"/>
      <c r="B122" s="27"/>
      <c r="C122" s="23" t="s">
        <v>18</v>
      </c>
      <c r="D122" s="26"/>
      <c r="E122" s="26"/>
      <c r="F122" s="21" t="str">
        <f>F14</f>
        <v>Borša</v>
      </c>
      <c r="G122" s="26"/>
      <c r="H122" s="26"/>
      <c r="I122" s="23" t="s">
        <v>20</v>
      </c>
      <c r="J122" s="52">
        <f>IF(J14="","",J14)</f>
        <v>44684</v>
      </c>
      <c r="K122" s="26"/>
      <c r="L122" s="26"/>
      <c r="M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6.9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5.2" customHeight="1">
      <c r="A124" s="26"/>
      <c r="B124" s="27"/>
      <c r="C124" s="23" t="s">
        <v>21</v>
      </c>
      <c r="D124" s="26"/>
      <c r="E124" s="26"/>
      <c r="F124" s="21" t="str">
        <f>E17</f>
        <v>II. Rákoczi Ferenc, n.o.</v>
      </c>
      <c r="G124" s="26"/>
      <c r="H124" s="26"/>
      <c r="I124" s="23" t="s">
        <v>27</v>
      </c>
      <c r="J124" s="24" t="str">
        <f>E23</f>
        <v xml:space="preserve">Arch + crafts </v>
      </c>
      <c r="K124" s="26"/>
      <c r="L124" s="26"/>
      <c r="M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5.2" customHeight="1">
      <c r="A125" s="26"/>
      <c r="B125" s="27"/>
      <c r="C125" s="23" t="s">
        <v>25</v>
      </c>
      <c r="D125" s="26"/>
      <c r="E125" s="26"/>
      <c r="F125" s="21" t="str">
        <f>IF(E20="","",E20)</f>
        <v xml:space="preserve"> </v>
      </c>
      <c r="G125" s="26"/>
      <c r="H125" s="26"/>
      <c r="I125" s="23" t="s">
        <v>29</v>
      </c>
      <c r="J125" s="24" t="str">
        <f>E26</f>
        <v xml:space="preserve"> </v>
      </c>
      <c r="K125" s="26"/>
      <c r="L125" s="26"/>
      <c r="M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2" customFormat="1" ht="10.3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63" s="11" customFormat="1" ht="29.25" customHeight="1">
      <c r="A127" s="129"/>
      <c r="B127" s="130"/>
      <c r="C127" s="131" t="s">
        <v>148</v>
      </c>
      <c r="D127" s="132" t="s">
        <v>56</v>
      </c>
      <c r="E127" s="222" t="s">
        <v>53</v>
      </c>
      <c r="F127" s="222"/>
      <c r="G127" s="132" t="s">
        <v>149</v>
      </c>
      <c r="H127" s="132" t="s">
        <v>150</v>
      </c>
      <c r="I127" s="132" t="s">
        <v>151</v>
      </c>
      <c r="J127" s="132" t="s">
        <v>152</v>
      </c>
      <c r="K127" s="133" t="s">
        <v>138</v>
      </c>
      <c r="L127" s="134" t="s">
        <v>153</v>
      </c>
      <c r="M127" s="135"/>
      <c r="N127" s="59" t="s">
        <v>1</v>
      </c>
      <c r="O127" s="60" t="s">
        <v>35</v>
      </c>
      <c r="P127" s="60" t="s">
        <v>154</v>
      </c>
      <c r="Q127" s="60" t="s">
        <v>155</v>
      </c>
      <c r="R127" s="60" t="s">
        <v>156</v>
      </c>
      <c r="S127" s="60" t="s">
        <v>157</v>
      </c>
      <c r="T127" s="60" t="s">
        <v>158</v>
      </c>
      <c r="U127" s="60" t="s">
        <v>159</v>
      </c>
      <c r="V127" s="60" t="s">
        <v>160</v>
      </c>
      <c r="W127" s="60" t="s">
        <v>161</v>
      </c>
      <c r="X127" s="61" t="s">
        <v>162</v>
      </c>
      <c r="Y127" s="129"/>
      <c r="Z127" s="129"/>
      <c r="AA127" s="129"/>
      <c r="AB127" s="129"/>
      <c r="AC127" s="129"/>
      <c r="AD127" s="129"/>
      <c r="AE127" s="129"/>
    </row>
    <row r="128" spans="1:63" s="2" customFormat="1" ht="22.9" customHeight="1">
      <c r="A128" s="26"/>
      <c r="B128" s="27"/>
      <c r="C128" s="66" t="s">
        <v>139</v>
      </c>
      <c r="D128" s="26"/>
      <c r="E128" s="26"/>
      <c r="F128" s="26"/>
      <c r="G128" s="26"/>
      <c r="H128" s="26"/>
      <c r="I128" s="26"/>
      <c r="J128" s="26"/>
      <c r="K128" s="136">
        <f>BK128</f>
        <v>0</v>
      </c>
      <c r="L128" s="26"/>
      <c r="M128" s="27"/>
      <c r="N128" s="62"/>
      <c r="O128" s="53"/>
      <c r="P128" s="63"/>
      <c r="Q128" s="137">
        <f>Q129+Q178</f>
        <v>0</v>
      </c>
      <c r="R128" s="137">
        <f>R129+R178</f>
        <v>0</v>
      </c>
      <c r="S128" s="63"/>
      <c r="T128" s="138">
        <f>T129+T178</f>
        <v>2367.6496799999991</v>
      </c>
      <c r="U128" s="63"/>
      <c r="V128" s="138">
        <f>V129+V178</f>
        <v>2.0200000000000001E-3</v>
      </c>
      <c r="W128" s="63"/>
      <c r="X128" s="139">
        <f>X129+X178</f>
        <v>0</v>
      </c>
      <c r="Y128" s="26"/>
      <c r="Z128" s="26"/>
      <c r="AA128" s="26"/>
      <c r="AB128" s="26"/>
      <c r="AC128" s="26"/>
      <c r="AD128" s="26"/>
      <c r="AE128" s="26"/>
      <c r="AT128" s="14" t="s">
        <v>72</v>
      </c>
      <c r="AU128" s="14" t="s">
        <v>140</v>
      </c>
      <c r="BK128" s="140">
        <f>BK129+BK178</f>
        <v>0</v>
      </c>
    </row>
    <row r="129" spans="1:65" s="12" customFormat="1" ht="25.9" customHeight="1">
      <c r="B129" s="141"/>
      <c r="D129" s="142" t="s">
        <v>72</v>
      </c>
      <c r="E129" s="143" t="s">
        <v>163</v>
      </c>
      <c r="F129" s="143" t="s">
        <v>164</v>
      </c>
      <c r="K129" s="144">
        <f>BK129</f>
        <v>0</v>
      </c>
      <c r="M129" s="141"/>
      <c r="N129" s="145"/>
      <c r="O129" s="146"/>
      <c r="P129" s="146"/>
      <c r="Q129" s="147">
        <f>Q130+Q146+Q156+Q159</f>
        <v>0</v>
      </c>
      <c r="R129" s="147">
        <f>R130+R146+R156+R159</f>
        <v>0</v>
      </c>
      <c r="S129" s="146"/>
      <c r="T129" s="148">
        <f>T130+T146+T156+T159</f>
        <v>1816.2086799999993</v>
      </c>
      <c r="U129" s="146"/>
      <c r="V129" s="148">
        <f>V130+V146+V156+V159</f>
        <v>0</v>
      </c>
      <c r="W129" s="146"/>
      <c r="X129" s="149">
        <f>X130+X146+X156+X159</f>
        <v>0</v>
      </c>
      <c r="AR129" s="142" t="s">
        <v>80</v>
      </c>
      <c r="AT129" s="150" t="s">
        <v>72</v>
      </c>
      <c r="AU129" s="150" t="s">
        <v>73</v>
      </c>
      <c r="AY129" s="142" t="s">
        <v>165</v>
      </c>
      <c r="BK129" s="151">
        <f>BK130+BK146+BK156+BK159</f>
        <v>0</v>
      </c>
    </row>
    <row r="130" spans="1:65" s="12" customFormat="1" ht="22.9" customHeight="1">
      <c r="B130" s="141"/>
      <c r="D130" s="142" t="s">
        <v>72</v>
      </c>
      <c r="E130" s="152" t="s">
        <v>80</v>
      </c>
      <c r="F130" s="152" t="s">
        <v>166</v>
      </c>
      <c r="K130" s="153">
        <f>BK130</f>
        <v>0</v>
      </c>
      <c r="M130" s="141"/>
      <c r="N130" s="145"/>
      <c r="O130" s="146"/>
      <c r="P130" s="146"/>
      <c r="Q130" s="147">
        <f>SUM(Q131:Q145)</f>
        <v>0</v>
      </c>
      <c r="R130" s="147">
        <f>SUM(R131:R145)</f>
        <v>0</v>
      </c>
      <c r="S130" s="146"/>
      <c r="T130" s="148">
        <f>SUM(T131:T145)</f>
        <v>305.77567999999997</v>
      </c>
      <c r="U130" s="146"/>
      <c r="V130" s="148">
        <f>SUM(V131:V145)</f>
        <v>0</v>
      </c>
      <c r="W130" s="146"/>
      <c r="X130" s="149">
        <f>SUM(X131:X145)</f>
        <v>0</v>
      </c>
      <c r="AR130" s="142" t="s">
        <v>80</v>
      </c>
      <c r="AT130" s="150" t="s">
        <v>72</v>
      </c>
      <c r="AU130" s="150" t="s">
        <v>80</v>
      </c>
      <c r="AY130" s="142" t="s">
        <v>165</v>
      </c>
      <c r="BK130" s="151">
        <f>SUM(BK131:BK145)</f>
        <v>0</v>
      </c>
    </row>
    <row r="131" spans="1:65" s="2" customFormat="1" ht="37.9" customHeight="1">
      <c r="A131" s="26"/>
      <c r="B131" s="154"/>
      <c r="C131" s="155" t="s">
        <v>80</v>
      </c>
      <c r="D131" s="155" t="s">
        <v>167</v>
      </c>
      <c r="E131" s="223" t="s">
        <v>383</v>
      </c>
      <c r="F131" s="224"/>
      <c r="G131" s="156" t="s">
        <v>203</v>
      </c>
      <c r="H131" s="157">
        <v>73.400000000000006</v>
      </c>
      <c r="I131" s="158">
        <v>0</v>
      </c>
      <c r="J131" s="158">
        <v>0</v>
      </c>
      <c r="K131" s="158">
        <f t="shared" ref="K131:K145" si="1">ROUND(P131*H131,2)</f>
        <v>0</v>
      </c>
      <c r="L131" s="159"/>
      <c r="M131" s="27"/>
      <c r="N131" s="160" t="s">
        <v>1</v>
      </c>
      <c r="O131" s="161" t="s">
        <v>37</v>
      </c>
      <c r="P131" s="162">
        <f t="shared" ref="P131:P145" si="2">I131+J131</f>
        <v>0</v>
      </c>
      <c r="Q131" s="162">
        <f t="shared" ref="Q131:Q145" si="3">ROUND(I131*H131,2)</f>
        <v>0</v>
      </c>
      <c r="R131" s="162">
        <f t="shared" ref="R131:R145" si="4">ROUND(J131*H131,2)</f>
        <v>0</v>
      </c>
      <c r="S131" s="163">
        <v>7.8E-2</v>
      </c>
      <c r="T131" s="163">
        <f t="shared" ref="T131:T145" si="5">S131*H131</f>
        <v>5.7252000000000001</v>
      </c>
      <c r="U131" s="163">
        <v>0</v>
      </c>
      <c r="V131" s="163">
        <f t="shared" ref="V131:V145" si="6">U131*H131</f>
        <v>0</v>
      </c>
      <c r="W131" s="163">
        <v>0</v>
      </c>
      <c r="X131" s="164">
        <f t="shared" ref="X131:X145" si="7">W131*H131</f>
        <v>0</v>
      </c>
      <c r="Y131" s="26"/>
      <c r="Z131" s="26"/>
      <c r="AA131" s="26"/>
      <c r="AB131" s="26"/>
      <c r="AC131" s="26"/>
      <c r="AD131" s="26"/>
      <c r="AE131" s="26"/>
      <c r="AR131" s="165" t="s">
        <v>170</v>
      </c>
      <c r="AT131" s="165" t="s">
        <v>167</v>
      </c>
      <c r="AU131" s="165" t="s">
        <v>86</v>
      </c>
      <c r="AY131" s="14" t="s">
        <v>165</v>
      </c>
      <c r="BE131" s="166">
        <f t="shared" ref="BE131:BE145" si="8">IF(O131="základná",K131,0)</f>
        <v>0</v>
      </c>
      <c r="BF131" s="166">
        <f t="shared" ref="BF131:BF145" si="9">IF(O131="znížená",K131,0)</f>
        <v>0</v>
      </c>
      <c r="BG131" s="166">
        <f t="shared" ref="BG131:BG145" si="10">IF(O131="zákl. prenesená",K131,0)</f>
        <v>0</v>
      </c>
      <c r="BH131" s="166">
        <f t="shared" ref="BH131:BH145" si="11">IF(O131="zníž. prenesená",K131,0)</f>
        <v>0</v>
      </c>
      <c r="BI131" s="166">
        <f t="shared" ref="BI131:BI145" si="12">IF(O131="nulová",K131,0)</f>
        <v>0</v>
      </c>
      <c r="BJ131" s="14" t="s">
        <v>86</v>
      </c>
      <c r="BK131" s="166">
        <f t="shared" ref="BK131:BK145" si="13">ROUND(P131*H131,2)</f>
        <v>0</v>
      </c>
      <c r="BL131" s="14" t="s">
        <v>170</v>
      </c>
      <c r="BM131" s="165" t="s">
        <v>384</v>
      </c>
    </row>
    <row r="132" spans="1:65" s="2" customFormat="1" ht="37.9" customHeight="1">
      <c r="A132" s="26"/>
      <c r="B132" s="154"/>
      <c r="C132" s="155" t="s">
        <v>86</v>
      </c>
      <c r="D132" s="155" t="s">
        <v>167</v>
      </c>
      <c r="E132" s="223" t="s">
        <v>385</v>
      </c>
      <c r="F132" s="224"/>
      <c r="G132" s="156" t="s">
        <v>181</v>
      </c>
      <c r="H132" s="157">
        <v>9</v>
      </c>
      <c r="I132" s="158">
        <v>0</v>
      </c>
      <c r="J132" s="158">
        <v>0</v>
      </c>
      <c r="K132" s="158">
        <f t="shared" si="1"/>
        <v>0</v>
      </c>
      <c r="L132" s="159"/>
      <c r="M132" s="27"/>
      <c r="N132" s="160" t="s">
        <v>1</v>
      </c>
      <c r="O132" s="161" t="s">
        <v>37</v>
      </c>
      <c r="P132" s="162">
        <f t="shared" si="2"/>
        <v>0</v>
      </c>
      <c r="Q132" s="162">
        <f t="shared" si="3"/>
        <v>0</v>
      </c>
      <c r="R132" s="162">
        <f t="shared" si="4"/>
        <v>0</v>
      </c>
      <c r="S132" s="163">
        <v>7.8E-2</v>
      </c>
      <c r="T132" s="163">
        <f t="shared" si="5"/>
        <v>0.70199999999999996</v>
      </c>
      <c r="U132" s="163">
        <v>0</v>
      </c>
      <c r="V132" s="163">
        <f t="shared" si="6"/>
        <v>0</v>
      </c>
      <c r="W132" s="163">
        <v>0</v>
      </c>
      <c r="X132" s="164">
        <f t="shared" si="7"/>
        <v>0</v>
      </c>
      <c r="Y132" s="26"/>
      <c r="Z132" s="26"/>
      <c r="AA132" s="26"/>
      <c r="AB132" s="26"/>
      <c r="AC132" s="26"/>
      <c r="AD132" s="26"/>
      <c r="AE132" s="26"/>
      <c r="AR132" s="165" t="s">
        <v>170</v>
      </c>
      <c r="AT132" s="165" t="s">
        <v>167</v>
      </c>
      <c r="AU132" s="165" t="s">
        <v>86</v>
      </c>
      <c r="AY132" s="14" t="s">
        <v>165</v>
      </c>
      <c r="BE132" s="166">
        <f t="shared" si="8"/>
        <v>0</v>
      </c>
      <c r="BF132" s="166">
        <f t="shared" si="9"/>
        <v>0</v>
      </c>
      <c r="BG132" s="166">
        <f t="shared" si="10"/>
        <v>0</v>
      </c>
      <c r="BH132" s="166">
        <f t="shared" si="11"/>
        <v>0</v>
      </c>
      <c r="BI132" s="166">
        <f t="shared" si="12"/>
        <v>0</v>
      </c>
      <c r="BJ132" s="14" t="s">
        <v>86</v>
      </c>
      <c r="BK132" s="166">
        <f t="shared" si="13"/>
        <v>0</v>
      </c>
      <c r="BL132" s="14" t="s">
        <v>170</v>
      </c>
      <c r="BM132" s="165" t="s">
        <v>386</v>
      </c>
    </row>
    <row r="133" spans="1:65" s="2" customFormat="1" ht="33" customHeight="1">
      <c r="A133" s="26"/>
      <c r="B133" s="154"/>
      <c r="C133" s="155" t="s">
        <v>174</v>
      </c>
      <c r="D133" s="155" t="s">
        <v>167</v>
      </c>
      <c r="E133" s="223" t="s">
        <v>387</v>
      </c>
      <c r="F133" s="224"/>
      <c r="G133" s="156" t="s">
        <v>181</v>
      </c>
      <c r="H133" s="157">
        <v>61</v>
      </c>
      <c r="I133" s="158">
        <v>0</v>
      </c>
      <c r="J133" s="158">
        <v>0</v>
      </c>
      <c r="K133" s="158">
        <f t="shared" si="1"/>
        <v>0</v>
      </c>
      <c r="L133" s="159"/>
      <c r="M133" s="27"/>
      <c r="N133" s="160" t="s">
        <v>1</v>
      </c>
      <c r="O133" s="161" t="s">
        <v>37</v>
      </c>
      <c r="P133" s="162">
        <f t="shared" si="2"/>
        <v>0</v>
      </c>
      <c r="Q133" s="162">
        <f t="shared" si="3"/>
        <v>0</v>
      </c>
      <c r="R133" s="162">
        <f t="shared" si="4"/>
        <v>0</v>
      </c>
      <c r="S133" s="163">
        <v>7.8E-2</v>
      </c>
      <c r="T133" s="163">
        <f t="shared" si="5"/>
        <v>4.758</v>
      </c>
      <c r="U133" s="163">
        <v>0</v>
      </c>
      <c r="V133" s="163">
        <f t="shared" si="6"/>
        <v>0</v>
      </c>
      <c r="W133" s="163">
        <v>0</v>
      </c>
      <c r="X133" s="164">
        <f t="shared" si="7"/>
        <v>0</v>
      </c>
      <c r="Y133" s="26"/>
      <c r="Z133" s="26"/>
      <c r="AA133" s="26"/>
      <c r="AB133" s="26"/>
      <c r="AC133" s="26"/>
      <c r="AD133" s="26"/>
      <c r="AE133" s="26"/>
      <c r="AR133" s="165" t="s">
        <v>170</v>
      </c>
      <c r="AT133" s="165" t="s">
        <v>167</v>
      </c>
      <c r="AU133" s="165" t="s">
        <v>86</v>
      </c>
      <c r="AY133" s="14" t="s">
        <v>165</v>
      </c>
      <c r="BE133" s="166">
        <f t="shared" si="8"/>
        <v>0</v>
      </c>
      <c r="BF133" s="166">
        <f t="shared" si="9"/>
        <v>0</v>
      </c>
      <c r="BG133" s="166">
        <f t="shared" si="10"/>
        <v>0</v>
      </c>
      <c r="BH133" s="166">
        <f t="shared" si="11"/>
        <v>0</v>
      </c>
      <c r="BI133" s="166">
        <f t="shared" si="12"/>
        <v>0</v>
      </c>
      <c r="BJ133" s="14" t="s">
        <v>86</v>
      </c>
      <c r="BK133" s="166">
        <f t="shared" si="13"/>
        <v>0</v>
      </c>
      <c r="BL133" s="14" t="s">
        <v>170</v>
      </c>
      <c r="BM133" s="165" t="s">
        <v>388</v>
      </c>
    </row>
    <row r="134" spans="1:65" s="2" customFormat="1" ht="33" customHeight="1">
      <c r="A134" s="26"/>
      <c r="B134" s="154"/>
      <c r="C134" s="155" t="s">
        <v>170</v>
      </c>
      <c r="D134" s="155" t="s">
        <v>167</v>
      </c>
      <c r="E134" s="223" t="s">
        <v>389</v>
      </c>
      <c r="F134" s="224"/>
      <c r="G134" s="156" t="s">
        <v>181</v>
      </c>
      <c r="H134" s="157">
        <v>8</v>
      </c>
      <c r="I134" s="158">
        <v>0</v>
      </c>
      <c r="J134" s="158">
        <v>0</v>
      </c>
      <c r="K134" s="158">
        <f t="shared" si="1"/>
        <v>0</v>
      </c>
      <c r="L134" s="159"/>
      <c r="M134" s="27"/>
      <c r="N134" s="160" t="s">
        <v>1</v>
      </c>
      <c r="O134" s="161" t="s">
        <v>37</v>
      </c>
      <c r="P134" s="162">
        <f t="shared" si="2"/>
        <v>0</v>
      </c>
      <c r="Q134" s="162">
        <f t="shared" si="3"/>
        <v>0</v>
      </c>
      <c r="R134" s="162">
        <f t="shared" si="4"/>
        <v>0</v>
      </c>
      <c r="S134" s="163">
        <v>7.8E-2</v>
      </c>
      <c r="T134" s="163">
        <f t="shared" si="5"/>
        <v>0.624</v>
      </c>
      <c r="U134" s="163">
        <v>0</v>
      </c>
      <c r="V134" s="163">
        <f t="shared" si="6"/>
        <v>0</v>
      </c>
      <c r="W134" s="163">
        <v>0</v>
      </c>
      <c r="X134" s="164">
        <f t="shared" si="7"/>
        <v>0</v>
      </c>
      <c r="Y134" s="26"/>
      <c r="Z134" s="26"/>
      <c r="AA134" s="26"/>
      <c r="AB134" s="26"/>
      <c r="AC134" s="26"/>
      <c r="AD134" s="26"/>
      <c r="AE134" s="26"/>
      <c r="AR134" s="165" t="s">
        <v>170</v>
      </c>
      <c r="AT134" s="165" t="s">
        <v>167</v>
      </c>
      <c r="AU134" s="165" t="s">
        <v>86</v>
      </c>
      <c r="AY134" s="14" t="s">
        <v>165</v>
      </c>
      <c r="BE134" s="166">
        <f t="shared" si="8"/>
        <v>0</v>
      </c>
      <c r="BF134" s="166">
        <f t="shared" si="9"/>
        <v>0</v>
      </c>
      <c r="BG134" s="166">
        <f t="shared" si="10"/>
        <v>0</v>
      </c>
      <c r="BH134" s="166">
        <f t="shared" si="11"/>
        <v>0</v>
      </c>
      <c r="BI134" s="166">
        <f t="shared" si="12"/>
        <v>0</v>
      </c>
      <c r="BJ134" s="14" t="s">
        <v>86</v>
      </c>
      <c r="BK134" s="166">
        <f t="shared" si="13"/>
        <v>0</v>
      </c>
      <c r="BL134" s="14" t="s">
        <v>170</v>
      </c>
      <c r="BM134" s="165" t="s">
        <v>390</v>
      </c>
    </row>
    <row r="135" spans="1:65" s="2" customFormat="1" ht="37.9" customHeight="1">
      <c r="A135" s="26"/>
      <c r="B135" s="154"/>
      <c r="C135" s="155" t="s">
        <v>179</v>
      </c>
      <c r="D135" s="155" t="s">
        <v>167</v>
      </c>
      <c r="E135" s="223" t="s">
        <v>391</v>
      </c>
      <c r="F135" s="224"/>
      <c r="G135" s="156" t="s">
        <v>181</v>
      </c>
      <c r="H135" s="157">
        <v>124</v>
      </c>
      <c r="I135" s="158">
        <v>0</v>
      </c>
      <c r="J135" s="158">
        <v>0</v>
      </c>
      <c r="K135" s="158">
        <f t="shared" si="1"/>
        <v>0</v>
      </c>
      <c r="L135" s="159"/>
      <c r="M135" s="27"/>
      <c r="N135" s="160" t="s">
        <v>1</v>
      </c>
      <c r="O135" s="161" t="s">
        <v>37</v>
      </c>
      <c r="P135" s="162">
        <f t="shared" si="2"/>
        <v>0</v>
      </c>
      <c r="Q135" s="162">
        <f t="shared" si="3"/>
        <v>0</v>
      </c>
      <c r="R135" s="162">
        <f t="shared" si="4"/>
        <v>0</v>
      </c>
      <c r="S135" s="163">
        <v>7.8E-2</v>
      </c>
      <c r="T135" s="163">
        <f t="shared" si="5"/>
        <v>9.6720000000000006</v>
      </c>
      <c r="U135" s="163">
        <v>0</v>
      </c>
      <c r="V135" s="163">
        <f t="shared" si="6"/>
        <v>0</v>
      </c>
      <c r="W135" s="163">
        <v>0</v>
      </c>
      <c r="X135" s="164">
        <f t="shared" si="7"/>
        <v>0</v>
      </c>
      <c r="Y135" s="26"/>
      <c r="Z135" s="26"/>
      <c r="AA135" s="26"/>
      <c r="AB135" s="26"/>
      <c r="AC135" s="26"/>
      <c r="AD135" s="26"/>
      <c r="AE135" s="26"/>
      <c r="AR135" s="165" t="s">
        <v>170</v>
      </c>
      <c r="AT135" s="165" t="s">
        <v>167</v>
      </c>
      <c r="AU135" s="165" t="s">
        <v>86</v>
      </c>
      <c r="AY135" s="14" t="s">
        <v>165</v>
      </c>
      <c r="BE135" s="166">
        <f t="shared" si="8"/>
        <v>0</v>
      </c>
      <c r="BF135" s="166">
        <f t="shared" si="9"/>
        <v>0</v>
      </c>
      <c r="BG135" s="166">
        <f t="shared" si="10"/>
        <v>0</v>
      </c>
      <c r="BH135" s="166">
        <f t="shared" si="11"/>
        <v>0</v>
      </c>
      <c r="BI135" s="166">
        <f t="shared" si="12"/>
        <v>0</v>
      </c>
      <c r="BJ135" s="14" t="s">
        <v>86</v>
      </c>
      <c r="BK135" s="166">
        <f t="shared" si="13"/>
        <v>0</v>
      </c>
      <c r="BL135" s="14" t="s">
        <v>170</v>
      </c>
      <c r="BM135" s="165" t="s">
        <v>392</v>
      </c>
    </row>
    <row r="136" spans="1:65" s="2" customFormat="1" ht="33" customHeight="1">
      <c r="A136" s="26"/>
      <c r="B136" s="154"/>
      <c r="C136" s="155" t="s">
        <v>183</v>
      </c>
      <c r="D136" s="155" t="s">
        <v>167</v>
      </c>
      <c r="E136" s="223" t="s">
        <v>393</v>
      </c>
      <c r="F136" s="224"/>
      <c r="G136" s="156" t="s">
        <v>181</v>
      </c>
      <c r="H136" s="157">
        <v>14</v>
      </c>
      <c r="I136" s="158">
        <v>0</v>
      </c>
      <c r="J136" s="158">
        <v>0</v>
      </c>
      <c r="K136" s="158">
        <f t="shared" si="1"/>
        <v>0</v>
      </c>
      <c r="L136" s="159"/>
      <c r="M136" s="27"/>
      <c r="N136" s="160" t="s">
        <v>1</v>
      </c>
      <c r="O136" s="161" t="s">
        <v>37</v>
      </c>
      <c r="P136" s="162">
        <f t="shared" si="2"/>
        <v>0</v>
      </c>
      <c r="Q136" s="162">
        <f t="shared" si="3"/>
        <v>0</v>
      </c>
      <c r="R136" s="162">
        <f t="shared" si="4"/>
        <v>0</v>
      </c>
      <c r="S136" s="163">
        <v>7.8E-2</v>
      </c>
      <c r="T136" s="163">
        <f t="shared" si="5"/>
        <v>1.0920000000000001</v>
      </c>
      <c r="U136" s="163">
        <v>0</v>
      </c>
      <c r="V136" s="163">
        <f t="shared" si="6"/>
        <v>0</v>
      </c>
      <c r="W136" s="163">
        <v>0</v>
      </c>
      <c r="X136" s="164">
        <f t="shared" si="7"/>
        <v>0</v>
      </c>
      <c r="Y136" s="26"/>
      <c r="Z136" s="26"/>
      <c r="AA136" s="26"/>
      <c r="AB136" s="26"/>
      <c r="AC136" s="26"/>
      <c r="AD136" s="26"/>
      <c r="AE136" s="26"/>
      <c r="AR136" s="165" t="s">
        <v>170</v>
      </c>
      <c r="AT136" s="165" t="s">
        <v>167</v>
      </c>
      <c r="AU136" s="165" t="s">
        <v>86</v>
      </c>
      <c r="AY136" s="14" t="s">
        <v>165</v>
      </c>
      <c r="BE136" s="166">
        <f t="shared" si="8"/>
        <v>0</v>
      </c>
      <c r="BF136" s="166">
        <f t="shared" si="9"/>
        <v>0</v>
      </c>
      <c r="BG136" s="166">
        <f t="shared" si="10"/>
        <v>0</v>
      </c>
      <c r="BH136" s="166">
        <f t="shared" si="11"/>
        <v>0</v>
      </c>
      <c r="BI136" s="166">
        <f t="shared" si="12"/>
        <v>0</v>
      </c>
      <c r="BJ136" s="14" t="s">
        <v>86</v>
      </c>
      <c r="BK136" s="166">
        <f t="shared" si="13"/>
        <v>0</v>
      </c>
      <c r="BL136" s="14" t="s">
        <v>170</v>
      </c>
      <c r="BM136" s="165" t="s">
        <v>394</v>
      </c>
    </row>
    <row r="137" spans="1:65" s="2" customFormat="1" ht="37.9" customHeight="1">
      <c r="A137" s="26"/>
      <c r="B137" s="154"/>
      <c r="C137" s="155" t="s">
        <v>186</v>
      </c>
      <c r="D137" s="155" t="s">
        <v>167</v>
      </c>
      <c r="E137" s="223" t="s">
        <v>395</v>
      </c>
      <c r="F137" s="224"/>
      <c r="G137" s="156" t="s">
        <v>181</v>
      </c>
      <c r="H137" s="157">
        <v>6</v>
      </c>
      <c r="I137" s="158">
        <v>0</v>
      </c>
      <c r="J137" s="158">
        <v>0</v>
      </c>
      <c r="K137" s="158">
        <f t="shared" si="1"/>
        <v>0</v>
      </c>
      <c r="L137" s="159"/>
      <c r="M137" s="27"/>
      <c r="N137" s="160" t="s">
        <v>1</v>
      </c>
      <c r="O137" s="161" t="s">
        <v>37</v>
      </c>
      <c r="P137" s="162">
        <f t="shared" si="2"/>
        <v>0</v>
      </c>
      <c r="Q137" s="162">
        <f t="shared" si="3"/>
        <v>0</v>
      </c>
      <c r="R137" s="162">
        <f t="shared" si="4"/>
        <v>0</v>
      </c>
      <c r="S137" s="163">
        <v>7.8E-2</v>
      </c>
      <c r="T137" s="163">
        <f t="shared" si="5"/>
        <v>0.46799999999999997</v>
      </c>
      <c r="U137" s="163">
        <v>0</v>
      </c>
      <c r="V137" s="163">
        <f t="shared" si="6"/>
        <v>0</v>
      </c>
      <c r="W137" s="163">
        <v>0</v>
      </c>
      <c r="X137" s="164">
        <f t="shared" si="7"/>
        <v>0</v>
      </c>
      <c r="Y137" s="26"/>
      <c r="Z137" s="26"/>
      <c r="AA137" s="26"/>
      <c r="AB137" s="26"/>
      <c r="AC137" s="26"/>
      <c r="AD137" s="26"/>
      <c r="AE137" s="26"/>
      <c r="AR137" s="165" t="s">
        <v>170</v>
      </c>
      <c r="AT137" s="165" t="s">
        <v>167</v>
      </c>
      <c r="AU137" s="165" t="s">
        <v>86</v>
      </c>
      <c r="AY137" s="14" t="s">
        <v>165</v>
      </c>
      <c r="BE137" s="166">
        <f t="shared" si="8"/>
        <v>0</v>
      </c>
      <c r="BF137" s="166">
        <f t="shared" si="9"/>
        <v>0</v>
      </c>
      <c r="BG137" s="166">
        <f t="shared" si="10"/>
        <v>0</v>
      </c>
      <c r="BH137" s="166">
        <f t="shared" si="11"/>
        <v>0</v>
      </c>
      <c r="BI137" s="166">
        <f t="shared" si="12"/>
        <v>0</v>
      </c>
      <c r="BJ137" s="14" t="s">
        <v>86</v>
      </c>
      <c r="BK137" s="166">
        <f t="shared" si="13"/>
        <v>0</v>
      </c>
      <c r="BL137" s="14" t="s">
        <v>170</v>
      </c>
      <c r="BM137" s="165" t="s">
        <v>396</v>
      </c>
    </row>
    <row r="138" spans="1:65" s="2" customFormat="1" ht="24.2" customHeight="1">
      <c r="A138" s="26"/>
      <c r="B138" s="154"/>
      <c r="C138" s="155" t="s">
        <v>189</v>
      </c>
      <c r="D138" s="155" t="s">
        <v>167</v>
      </c>
      <c r="E138" s="223" t="s">
        <v>397</v>
      </c>
      <c r="F138" s="224"/>
      <c r="G138" s="156" t="s">
        <v>203</v>
      </c>
      <c r="H138" s="157">
        <v>137.18</v>
      </c>
      <c r="I138" s="158">
        <v>0</v>
      </c>
      <c r="J138" s="158">
        <v>0</v>
      </c>
      <c r="K138" s="158">
        <f t="shared" si="1"/>
        <v>0</v>
      </c>
      <c r="L138" s="159"/>
      <c r="M138" s="27"/>
      <c r="N138" s="160" t="s">
        <v>1</v>
      </c>
      <c r="O138" s="161" t="s">
        <v>37</v>
      </c>
      <c r="P138" s="162">
        <f t="shared" si="2"/>
        <v>0</v>
      </c>
      <c r="Q138" s="162">
        <f t="shared" si="3"/>
        <v>0</v>
      </c>
      <c r="R138" s="162">
        <f t="shared" si="4"/>
        <v>0</v>
      </c>
      <c r="S138" s="163">
        <v>0.85599999999999998</v>
      </c>
      <c r="T138" s="163">
        <f t="shared" si="5"/>
        <v>117.42608</v>
      </c>
      <c r="U138" s="163">
        <v>0</v>
      </c>
      <c r="V138" s="163">
        <f t="shared" si="6"/>
        <v>0</v>
      </c>
      <c r="W138" s="163">
        <v>0</v>
      </c>
      <c r="X138" s="164">
        <f t="shared" si="7"/>
        <v>0</v>
      </c>
      <c r="Y138" s="26"/>
      <c r="Z138" s="26"/>
      <c r="AA138" s="26"/>
      <c r="AB138" s="26"/>
      <c r="AC138" s="26"/>
      <c r="AD138" s="26"/>
      <c r="AE138" s="26"/>
      <c r="AR138" s="165" t="s">
        <v>170</v>
      </c>
      <c r="AT138" s="165" t="s">
        <v>167</v>
      </c>
      <c r="AU138" s="165" t="s">
        <v>86</v>
      </c>
      <c r="AY138" s="14" t="s">
        <v>165</v>
      </c>
      <c r="BE138" s="166">
        <f t="shared" si="8"/>
        <v>0</v>
      </c>
      <c r="BF138" s="166">
        <f t="shared" si="9"/>
        <v>0</v>
      </c>
      <c r="BG138" s="166">
        <f t="shared" si="10"/>
        <v>0</v>
      </c>
      <c r="BH138" s="166">
        <f t="shared" si="11"/>
        <v>0</v>
      </c>
      <c r="BI138" s="166">
        <f t="shared" si="12"/>
        <v>0</v>
      </c>
      <c r="BJ138" s="14" t="s">
        <v>86</v>
      </c>
      <c r="BK138" s="166">
        <f t="shared" si="13"/>
        <v>0</v>
      </c>
      <c r="BL138" s="14" t="s">
        <v>170</v>
      </c>
      <c r="BM138" s="165" t="s">
        <v>398</v>
      </c>
    </row>
    <row r="139" spans="1:65" s="2" customFormat="1" ht="37.9" customHeight="1">
      <c r="A139" s="26"/>
      <c r="B139" s="154"/>
      <c r="C139" s="155" t="s">
        <v>192</v>
      </c>
      <c r="D139" s="155" t="s">
        <v>167</v>
      </c>
      <c r="E139" s="223" t="s">
        <v>399</v>
      </c>
      <c r="F139" s="224"/>
      <c r="G139" s="156" t="s">
        <v>203</v>
      </c>
      <c r="H139" s="157">
        <v>86.4</v>
      </c>
      <c r="I139" s="158">
        <v>0</v>
      </c>
      <c r="J139" s="158">
        <v>0</v>
      </c>
      <c r="K139" s="158">
        <f t="shared" si="1"/>
        <v>0</v>
      </c>
      <c r="L139" s="159"/>
      <c r="M139" s="27"/>
      <c r="N139" s="160" t="s">
        <v>1</v>
      </c>
      <c r="O139" s="161" t="s">
        <v>37</v>
      </c>
      <c r="P139" s="162">
        <f t="shared" si="2"/>
        <v>0</v>
      </c>
      <c r="Q139" s="162">
        <f t="shared" si="3"/>
        <v>0</v>
      </c>
      <c r="R139" s="162">
        <f t="shared" si="4"/>
        <v>0</v>
      </c>
      <c r="S139" s="163">
        <v>0.85599999999999998</v>
      </c>
      <c r="T139" s="163">
        <f t="shared" si="5"/>
        <v>73.958399999999997</v>
      </c>
      <c r="U139" s="163">
        <v>0</v>
      </c>
      <c r="V139" s="163">
        <f t="shared" si="6"/>
        <v>0</v>
      </c>
      <c r="W139" s="163">
        <v>0</v>
      </c>
      <c r="X139" s="164">
        <f t="shared" si="7"/>
        <v>0</v>
      </c>
      <c r="Y139" s="26"/>
      <c r="Z139" s="26"/>
      <c r="AA139" s="26"/>
      <c r="AB139" s="26"/>
      <c r="AC139" s="26"/>
      <c r="AD139" s="26"/>
      <c r="AE139" s="26"/>
      <c r="AR139" s="165" t="s">
        <v>170</v>
      </c>
      <c r="AT139" s="165" t="s">
        <v>167</v>
      </c>
      <c r="AU139" s="165" t="s">
        <v>86</v>
      </c>
      <c r="AY139" s="14" t="s">
        <v>165</v>
      </c>
      <c r="BE139" s="166">
        <f t="shared" si="8"/>
        <v>0</v>
      </c>
      <c r="BF139" s="166">
        <f t="shared" si="9"/>
        <v>0</v>
      </c>
      <c r="BG139" s="166">
        <f t="shared" si="10"/>
        <v>0</v>
      </c>
      <c r="BH139" s="166">
        <f t="shared" si="11"/>
        <v>0</v>
      </c>
      <c r="BI139" s="166">
        <f t="shared" si="12"/>
        <v>0</v>
      </c>
      <c r="BJ139" s="14" t="s">
        <v>86</v>
      </c>
      <c r="BK139" s="166">
        <f t="shared" si="13"/>
        <v>0</v>
      </c>
      <c r="BL139" s="14" t="s">
        <v>170</v>
      </c>
      <c r="BM139" s="165" t="s">
        <v>400</v>
      </c>
    </row>
    <row r="140" spans="1:65" s="2" customFormat="1" ht="37.9" customHeight="1">
      <c r="A140" s="26"/>
      <c r="B140" s="154"/>
      <c r="C140" s="155" t="s">
        <v>195</v>
      </c>
      <c r="D140" s="155" t="s">
        <v>167</v>
      </c>
      <c r="E140" s="223" t="s">
        <v>401</v>
      </c>
      <c r="F140" s="224"/>
      <c r="G140" s="156" t="s">
        <v>181</v>
      </c>
      <c r="H140" s="157">
        <v>284</v>
      </c>
      <c r="I140" s="158">
        <v>0</v>
      </c>
      <c r="J140" s="158">
        <v>0</v>
      </c>
      <c r="K140" s="158">
        <f t="shared" si="1"/>
        <v>0</v>
      </c>
      <c r="L140" s="159"/>
      <c r="M140" s="27"/>
      <c r="N140" s="160" t="s">
        <v>1</v>
      </c>
      <c r="O140" s="161" t="s">
        <v>37</v>
      </c>
      <c r="P140" s="162">
        <f t="shared" si="2"/>
        <v>0</v>
      </c>
      <c r="Q140" s="162">
        <f t="shared" si="3"/>
        <v>0</v>
      </c>
      <c r="R140" s="162">
        <f t="shared" si="4"/>
        <v>0</v>
      </c>
      <c r="S140" s="163">
        <v>7.0000000000000007E-2</v>
      </c>
      <c r="T140" s="163">
        <f t="shared" si="5"/>
        <v>19.880000000000003</v>
      </c>
      <c r="U140" s="163">
        <v>0</v>
      </c>
      <c r="V140" s="163">
        <f t="shared" si="6"/>
        <v>0</v>
      </c>
      <c r="W140" s="163">
        <v>0</v>
      </c>
      <c r="X140" s="164">
        <f t="shared" si="7"/>
        <v>0</v>
      </c>
      <c r="Y140" s="26"/>
      <c r="Z140" s="26"/>
      <c r="AA140" s="26"/>
      <c r="AB140" s="26"/>
      <c r="AC140" s="26"/>
      <c r="AD140" s="26"/>
      <c r="AE140" s="26"/>
      <c r="AR140" s="165" t="s">
        <v>170</v>
      </c>
      <c r="AT140" s="165" t="s">
        <v>167</v>
      </c>
      <c r="AU140" s="165" t="s">
        <v>86</v>
      </c>
      <c r="AY140" s="14" t="s">
        <v>165</v>
      </c>
      <c r="BE140" s="166">
        <f t="shared" si="8"/>
        <v>0</v>
      </c>
      <c r="BF140" s="166">
        <f t="shared" si="9"/>
        <v>0</v>
      </c>
      <c r="BG140" s="166">
        <f t="shared" si="10"/>
        <v>0</v>
      </c>
      <c r="BH140" s="166">
        <f t="shared" si="11"/>
        <v>0</v>
      </c>
      <c r="BI140" s="166">
        <f t="shared" si="12"/>
        <v>0</v>
      </c>
      <c r="BJ140" s="14" t="s">
        <v>86</v>
      </c>
      <c r="BK140" s="166">
        <f t="shared" si="13"/>
        <v>0</v>
      </c>
      <c r="BL140" s="14" t="s">
        <v>170</v>
      </c>
      <c r="BM140" s="165" t="s">
        <v>402</v>
      </c>
    </row>
    <row r="141" spans="1:65" s="2" customFormat="1" ht="33" customHeight="1">
      <c r="A141" s="26"/>
      <c r="B141" s="154"/>
      <c r="C141" s="155" t="s">
        <v>198</v>
      </c>
      <c r="D141" s="155" t="s">
        <v>167</v>
      </c>
      <c r="E141" s="223" t="s">
        <v>403</v>
      </c>
      <c r="F141" s="224"/>
      <c r="G141" s="156" t="s">
        <v>169</v>
      </c>
      <c r="H141" s="157">
        <v>37</v>
      </c>
      <c r="I141" s="158">
        <v>0</v>
      </c>
      <c r="J141" s="158">
        <v>0</v>
      </c>
      <c r="K141" s="158">
        <f t="shared" si="1"/>
        <v>0</v>
      </c>
      <c r="L141" s="159"/>
      <c r="M141" s="27"/>
      <c r="N141" s="160" t="s">
        <v>1</v>
      </c>
      <c r="O141" s="161" t="s">
        <v>37</v>
      </c>
      <c r="P141" s="162">
        <f t="shared" si="2"/>
        <v>0</v>
      </c>
      <c r="Q141" s="162">
        <f t="shared" si="3"/>
        <v>0</v>
      </c>
      <c r="R141" s="162">
        <f t="shared" si="4"/>
        <v>0</v>
      </c>
      <c r="S141" s="163">
        <v>7.0000000000000007E-2</v>
      </c>
      <c r="T141" s="163">
        <f t="shared" si="5"/>
        <v>2.5900000000000003</v>
      </c>
      <c r="U141" s="163">
        <v>0</v>
      </c>
      <c r="V141" s="163">
        <f t="shared" si="6"/>
        <v>0</v>
      </c>
      <c r="W141" s="163">
        <v>0</v>
      </c>
      <c r="X141" s="164">
        <f t="shared" si="7"/>
        <v>0</v>
      </c>
      <c r="Y141" s="26"/>
      <c r="Z141" s="26"/>
      <c r="AA141" s="26"/>
      <c r="AB141" s="26"/>
      <c r="AC141" s="26"/>
      <c r="AD141" s="26"/>
      <c r="AE141" s="26"/>
      <c r="AR141" s="165" t="s">
        <v>170</v>
      </c>
      <c r="AT141" s="165" t="s">
        <v>167</v>
      </c>
      <c r="AU141" s="165" t="s">
        <v>86</v>
      </c>
      <c r="AY141" s="14" t="s">
        <v>165</v>
      </c>
      <c r="BE141" s="166">
        <f t="shared" si="8"/>
        <v>0</v>
      </c>
      <c r="BF141" s="166">
        <f t="shared" si="9"/>
        <v>0</v>
      </c>
      <c r="BG141" s="166">
        <f t="shared" si="10"/>
        <v>0</v>
      </c>
      <c r="BH141" s="166">
        <f t="shared" si="11"/>
        <v>0</v>
      </c>
      <c r="BI141" s="166">
        <f t="shared" si="12"/>
        <v>0</v>
      </c>
      <c r="BJ141" s="14" t="s">
        <v>86</v>
      </c>
      <c r="BK141" s="166">
        <f t="shared" si="13"/>
        <v>0</v>
      </c>
      <c r="BL141" s="14" t="s">
        <v>170</v>
      </c>
      <c r="BM141" s="165" t="s">
        <v>404</v>
      </c>
    </row>
    <row r="142" spans="1:65" s="2" customFormat="1" ht="37.9" customHeight="1">
      <c r="A142" s="26"/>
      <c r="B142" s="154"/>
      <c r="C142" s="155" t="s">
        <v>201</v>
      </c>
      <c r="D142" s="155" t="s">
        <v>167</v>
      </c>
      <c r="E142" s="223" t="s">
        <v>405</v>
      </c>
      <c r="F142" s="224"/>
      <c r="G142" s="156" t="s">
        <v>181</v>
      </c>
      <c r="H142" s="157">
        <v>280</v>
      </c>
      <c r="I142" s="158">
        <v>0</v>
      </c>
      <c r="J142" s="158">
        <v>0</v>
      </c>
      <c r="K142" s="158">
        <f t="shared" si="1"/>
        <v>0</v>
      </c>
      <c r="L142" s="159"/>
      <c r="M142" s="27"/>
      <c r="N142" s="160" t="s">
        <v>1</v>
      </c>
      <c r="O142" s="161" t="s">
        <v>37</v>
      </c>
      <c r="P142" s="162">
        <f t="shared" si="2"/>
        <v>0</v>
      </c>
      <c r="Q142" s="162">
        <f t="shared" si="3"/>
        <v>0</v>
      </c>
      <c r="R142" s="162">
        <f t="shared" si="4"/>
        <v>0</v>
      </c>
      <c r="S142" s="163">
        <v>7.0000000000000007E-2</v>
      </c>
      <c r="T142" s="163">
        <f t="shared" si="5"/>
        <v>19.600000000000001</v>
      </c>
      <c r="U142" s="163">
        <v>0</v>
      </c>
      <c r="V142" s="163">
        <f t="shared" si="6"/>
        <v>0</v>
      </c>
      <c r="W142" s="163">
        <v>0</v>
      </c>
      <c r="X142" s="164">
        <f t="shared" si="7"/>
        <v>0</v>
      </c>
      <c r="Y142" s="26"/>
      <c r="Z142" s="26"/>
      <c r="AA142" s="26"/>
      <c r="AB142" s="26"/>
      <c r="AC142" s="26"/>
      <c r="AD142" s="26"/>
      <c r="AE142" s="26"/>
      <c r="AR142" s="165" t="s">
        <v>170</v>
      </c>
      <c r="AT142" s="165" t="s">
        <v>167</v>
      </c>
      <c r="AU142" s="165" t="s">
        <v>86</v>
      </c>
      <c r="AY142" s="14" t="s">
        <v>165</v>
      </c>
      <c r="BE142" s="166">
        <f t="shared" si="8"/>
        <v>0</v>
      </c>
      <c r="BF142" s="166">
        <f t="shared" si="9"/>
        <v>0</v>
      </c>
      <c r="BG142" s="166">
        <f t="shared" si="10"/>
        <v>0</v>
      </c>
      <c r="BH142" s="166">
        <f t="shared" si="11"/>
        <v>0</v>
      </c>
      <c r="BI142" s="166">
        <f t="shared" si="12"/>
        <v>0</v>
      </c>
      <c r="BJ142" s="14" t="s">
        <v>86</v>
      </c>
      <c r="BK142" s="166">
        <f t="shared" si="13"/>
        <v>0</v>
      </c>
      <c r="BL142" s="14" t="s">
        <v>170</v>
      </c>
      <c r="BM142" s="165" t="s">
        <v>406</v>
      </c>
    </row>
    <row r="143" spans="1:65" s="2" customFormat="1" ht="16.5" customHeight="1">
      <c r="A143" s="26"/>
      <c r="B143" s="154"/>
      <c r="C143" s="155" t="s">
        <v>205</v>
      </c>
      <c r="D143" s="155" t="s">
        <v>167</v>
      </c>
      <c r="E143" s="223" t="s">
        <v>407</v>
      </c>
      <c r="F143" s="224"/>
      <c r="G143" s="156" t="s">
        <v>181</v>
      </c>
      <c r="H143" s="157">
        <v>2</v>
      </c>
      <c r="I143" s="158">
        <v>0</v>
      </c>
      <c r="J143" s="158">
        <v>0</v>
      </c>
      <c r="K143" s="158">
        <f t="shared" si="1"/>
        <v>0</v>
      </c>
      <c r="L143" s="159"/>
      <c r="M143" s="27"/>
      <c r="N143" s="160" t="s">
        <v>1</v>
      </c>
      <c r="O143" s="161" t="s">
        <v>37</v>
      </c>
      <c r="P143" s="162">
        <f t="shared" si="2"/>
        <v>0</v>
      </c>
      <c r="Q143" s="162">
        <f t="shared" si="3"/>
        <v>0</v>
      </c>
      <c r="R143" s="162">
        <f t="shared" si="4"/>
        <v>0</v>
      </c>
      <c r="S143" s="163">
        <v>7.0000000000000007E-2</v>
      </c>
      <c r="T143" s="163">
        <f t="shared" si="5"/>
        <v>0.14000000000000001</v>
      </c>
      <c r="U143" s="163">
        <v>0</v>
      </c>
      <c r="V143" s="163">
        <f t="shared" si="6"/>
        <v>0</v>
      </c>
      <c r="W143" s="163">
        <v>0</v>
      </c>
      <c r="X143" s="164">
        <f t="shared" si="7"/>
        <v>0</v>
      </c>
      <c r="Y143" s="26"/>
      <c r="Z143" s="26"/>
      <c r="AA143" s="26"/>
      <c r="AB143" s="26"/>
      <c r="AC143" s="26"/>
      <c r="AD143" s="26"/>
      <c r="AE143" s="26"/>
      <c r="AR143" s="165" t="s">
        <v>170</v>
      </c>
      <c r="AT143" s="165" t="s">
        <v>167</v>
      </c>
      <c r="AU143" s="165" t="s">
        <v>86</v>
      </c>
      <c r="AY143" s="14" t="s">
        <v>165</v>
      </c>
      <c r="BE143" s="166">
        <f t="shared" si="8"/>
        <v>0</v>
      </c>
      <c r="BF143" s="166">
        <f t="shared" si="9"/>
        <v>0</v>
      </c>
      <c r="BG143" s="166">
        <f t="shared" si="10"/>
        <v>0</v>
      </c>
      <c r="BH143" s="166">
        <f t="shared" si="11"/>
        <v>0</v>
      </c>
      <c r="BI143" s="166">
        <f t="shared" si="12"/>
        <v>0</v>
      </c>
      <c r="BJ143" s="14" t="s">
        <v>86</v>
      </c>
      <c r="BK143" s="166">
        <f t="shared" si="13"/>
        <v>0</v>
      </c>
      <c r="BL143" s="14" t="s">
        <v>170</v>
      </c>
      <c r="BM143" s="165" t="s">
        <v>408</v>
      </c>
    </row>
    <row r="144" spans="1:65" s="2" customFormat="1" ht="44.25" customHeight="1">
      <c r="A144" s="26"/>
      <c r="B144" s="154"/>
      <c r="C144" s="155" t="s">
        <v>208</v>
      </c>
      <c r="D144" s="155" t="s">
        <v>167</v>
      </c>
      <c r="E144" s="223" t="s">
        <v>409</v>
      </c>
      <c r="F144" s="224"/>
      <c r="G144" s="156" t="s">
        <v>169</v>
      </c>
      <c r="H144" s="157">
        <v>410</v>
      </c>
      <c r="I144" s="158">
        <v>0</v>
      </c>
      <c r="J144" s="158">
        <v>0</v>
      </c>
      <c r="K144" s="158">
        <f t="shared" si="1"/>
        <v>0</v>
      </c>
      <c r="L144" s="159"/>
      <c r="M144" s="27"/>
      <c r="N144" s="160" t="s">
        <v>1</v>
      </c>
      <c r="O144" s="161" t="s">
        <v>37</v>
      </c>
      <c r="P144" s="162">
        <f t="shared" si="2"/>
        <v>0</v>
      </c>
      <c r="Q144" s="162">
        <f t="shared" si="3"/>
        <v>0</v>
      </c>
      <c r="R144" s="162">
        <f t="shared" si="4"/>
        <v>0</v>
      </c>
      <c r="S144" s="163">
        <v>8.4000000000000005E-2</v>
      </c>
      <c r="T144" s="163">
        <f t="shared" si="5"/>
        <v>34.440000000000005</v>
      </c>
      <c r="U144" s="163">
        <v>0</v>
      </c>
      <c r="V144" s="163">
        <f t="shared" si="6"/>
        <v>0</v>
      </c>
      <c r="W144" s="163">
        <v>0</v>
      </c>
      <c r="X144" s="164">
        <f t="shared" si="7"/>
        <v>0</v>
      </c>
      <c r="Y144" s="26"/>
      <c r="Z144" s="26"/>
      <c r="AA144" s="26"/>
      <c r="AB144" s="26"/>
      <c r="AC144" s="26"/>
      <c r="AD144" s="26"/>
      <c r="AE144" s="26"/>
      <c r="AR144" s="165" t="s">
        <v>170</v>
      </c>
      <c r="AT144" s="165" t="s">
        <v>167</v>
      </c>
      <c r="AU144" s="165" t="s">
        <v>86</v>
      </c>
      <c r="AY144" s="14" t="s">
        <v>165</v>
      </c>
      <c r="BE144" s="166">
        <f t="shared" si="8"/>
        <v>0</v>
      </c>
      <c r="BF144" s="166">
        <f t="shared" si="9"/>
        <v>0</v>
      </c>
      <c r="BG144" s="166">
        <f t="shared" si="10"/>
        <v>0</v>
      </c>
      <c r="BH144" s="166">
        <f t="shared" si="11"/>
        <v>0</v>
      </c>
      <c r="BI144" s="166">
        <f t="shared" si="12"/>
        <v>0</v>
      </c>
      <c r="BJ144" s="14" t="s">
        <v>86</v>
      </c>
      <c r="BK144" s="166">
        <f t="shared" si="13"/>
        <v>0</v>
      </c>
      <c r="BL144" s="14" t="s">
        <v>170</v>
      </c>
      <c r="BM144" s="165" t="s">
        <v>410</v>
      </c>
    </row>
    <row r="145" spans="1:65" s="2" customFormat="1" ht="37.9" customHeight="1">
      <c r="A145" s="26"/>
      <c r="B145" s="154"/>
      <c r="C145" s="155" t="s">
        <v>211</v>
      </c>
      <c r="D145" s="155" t="s">
        <v>167</v>
      </c>
      <c r="E145" s="223" t="s">
        <v>411</v>
      </c>
      <c r="F145" s="224"/>
      <c r="G145" s="156" t="s">
        <v>169</v>
      </c>
      <c r="H145" s="157">
        <v>175</v>
      </c>
      <c r="I145" s="158">
        <v>0</v>
      </c>
      <c r="J145" s="158">
        <v>0</v>
      </c>
      <c r="K145" s="158">
        <f t="shared" si="1"/>
        <v>0</v>
      </c>
      <c r="L145" s="159"/>
      <c r="M145" s="27"/>
      <c r="N145" s="160" t="s">
        <v>1</v>
      </c>
      <c r="O145" s="161" t="s">
        <v>37</v>
      </c>
      <c r="P145" s="162">
        <f t="shared" si="2"/>
        <v>0</v>
      </c>
      <c r="Q145" s="162">
        <f t="shared" si="3"/>
        <v>0</v>
      </c>
      <c r="R145" s="162">
        <f t="shared" si="4"/>
        <v>0</v>
      </c>
      <c r="S145" s="163">
        <v>8.4000000000000005E-2</v>
      </c>
      <c r="T145" s="163">
        <f t="shared" si="5"/>
        <v>14.700000000000001</v>
      </c>
      <c r="U145" s="163">
        <v>0</v>
      </c>
      <c r="V145" s="163">
        <f t="shared" si="6"/>
        <v>0</v>
      </c>
      <c r="W145" s="163">
        <v>0</v>
      </c>
      <c r="X145" s="164">
        <f t="shared" si="7"/>
        <v>0</v>
      </c>
      <c r="Y145" s="26"/>
      <c r="Z145" s="26"/>
      <c r="AA145" s="26"/>
      <c r="AB145" s="26"/>
      <c r="AC145" s="26"/>
      <c r="AD145" s="26"/>
      <c r="AE145" s="26"/>
      <c r="AR145" s="165" t="s">
        <v>170</v>
      </c>
      <c r="AT145" s="165" t="s">
        <v>167</v>
      </c>
      <c r="AU145" s="165" t="s">
        <v>86</v>
      </c>
      <c r="AY145" s="14" t="s">
        <v>165</v>
      </c>
      <c r="BE145" s="166">
        <f t="shared" si="8"/>
        <v>0</v>
      </c>
      <c r="BF145" s="166">
        <f t="shared" si="9"/>
        <v>0</v>
      </c>
      <c r="BG145" s="166">
        <f t="shared" si="10"/>
        <v>0</v>
      </c>
      <c r="BH145" s="166">
        <f t="shared" si="11"/>
        <v>0</v>
      </c>
      <c r="BI145" s="166">
        <f t="shared" si="12"/>
        <v>0</v>
      </c>
      <c r="BJ145" s="14" t="s">
        <v>86</v>
      </c>
      <c r="BK145" s="166">
        <f t="shared" si="13"/>
        <v>0</v>
      </c>
      <c r="BL145" s="14" t="s">
        <v>170</v>
      </c>
      <c r="BM145" s="165" t="s">
        <v>412</v>
      </c>
    </row>
    <row r="146" spans="1:65" s="12" customFormat="1" ht="22.9" customHeight="1">
      <c r="B146" s="141"/>
      <c r="D146" s="142" t="s">
        <v>72</v>
      </c>
      <c r="E146" s="152" t="s">
        <v>86</v>
      </c>
      <c r="F146" s="152" t="s">
        <v>270</v>
      </c>
      <c r="K146" s="153">
        <f>BK146</f>
        <v>0</v>
      </c>
      <c r="M146" s="141"/>
      <c r="N146" s="145"/>
      <c r="O146" s="146"/>
      <c r="P146" s="146"/>
      <c r="Q146" s="147">
        <f>SUM(Q147:Q155)</f>
        <v>0</v>
      </c>
      <c r="R146" s="147">
        <f>SUM(R147:R155)</f>
        <v>0</v>
      </c>
      <c r="S146" s="146"/>
      <c r="T146" s="148">
        <f>SUM(T147:T155)</f>
        <v>94.122</v>
      </c>
      <c r="U146" s="146"/>
      <c r="V146" s="148">
        <f>SUM(V147:V155)</f>
        <v>0</v>
      </c>
      <c r="W146" s="146"/>
      <c r="X146" s="149">
        <f>SUM(X147:X155)</f>
        <v>0</v>
      </c>
      <c r="AR146" s="142" t="s">
        <v>80</v>
      </c>
      <c r="AT146" s="150" t="s">
        <v>72</v>
      </c>
      <c r="AU146" s="150" t="s">
        <v>80</v>
      </c>
      <c r="AY146" s="142" t="s">
        <v>165</v>
      </c>
      <c r="BK146" s="151">
        <f>SUM(BK147:BK155)</f>
        <v>0</v>
      </c>
    </row>
    <row r="147" spans="1:65" s="2" customFormat="1" ht="37.9" customHeight="1">
      <c r="A147" s="26"/>
      <c r="B147" s="154"/>
      <c r="C147" s="155" t="s">
        <v>214</v>
      </c>
      <c r="D147" s="155" t="s">
        <v>167</v>
      </c>
      <c r="E147" s="223" t="s">
        <v>413</v>
      </c>
      <c r="F147" s="224"/>
      <c r="G147" s="156" t="s">
        <v>181</v>
      </c>
      <c r="H147" s="157">
        <v>9</v>
      </c>
      <c r="I147" s="158">
        <v>0</v>
      </c>
      <c r="J147" s="158">
        <v>0</v>
      </c>
      <c r="K147" s="158">
        <f t="shared" ref="K147:K155" si="14">ROUND(P147*H147,2)</f>
        <v>0</v>
      </c>
      <c r="L147" s="159"/>
      <c r="M147" s="27"/>
      <c r="N147" s="160" t="s">
        <v>1</v>
      </c>
      <c r="O147" s="161" t="s">
        <v>37</v>
      </c>
      <c r="P147" s="162">
        <f t="shared" ref="P147:P155" si="15">I147+J147</f>
        <v>0</v>
      </c>
      <c r="Q147" s="162">
        <f t="shared" ref="Q147:Q155" si="16">ROUND(I147*H147,2)</f>
        <v>0</v>
      </c>
      <c r="R147" s="162">
        <f t="shared" ref="R147:R155" si="17">ROUND(J147*H147,2)</f>
        <v>0</v>
      </c>
      <c r="S147" s="163">
        <v>0.58099999999999996</v>
      </c>
      <c r="T147" s="163">
        <f t="shared" ref="T147:T155" si="18">S147*H147</f>
        <v>5.2289999999999992</v>
      </c>
      <c r="U147" s="163">
        <v>0</v>
      </c>
      <c r="V147" s="163">
        <f t="shared" ref="V147:V155" si="19">U147*H147</f>
        <v>0</v>
      </c>
      <c r="W147" s="163">
        <v>0</v>
      </c>
      <c r="X147" s="164">
        <f t="shared" ref="X147:X155" si="20">W147*H147</f>
        <v>0</v>
      </c>
      <c r="Y147" s="26"/>
      <c r="Z147" s="26"/>
      <c r="AA147" s="26"/>
      <c r="AB147" s="26"/>
      <c r="AC147" s="26"/>
      <c r="AD147" s="26"/>
      <c r="AE147" s="26"/>
      <c r="AR147" s="165" t="s">
        <v>170</v>
      </c>
      <c r="AT147" s="165" t="s">
        <v>167</v>
      </c>
      <c r="AU147" s="165" t="s">
        <v>86</v>
      </c>
      <c r="AY147" s="14" t="s">
        <v>165</v>
      </c>
      <c r="BE147" s="166">
        <f t="shared" ref="BE147:BE155" si="21">IF(O147="základná",K147,0)</f>
        <v>0</v>
      </c>
      <c r="BF147" s="166">
        <f t="shared" ref="BF147:BF155" si="22">IF(O147="znížená",K147,0)</f>
        <v>0</v>
      </c>
      <c r="BG147" s="166">
        <f t="shared" ref="BG147:BG155" si="23">IF(O147="zákl. prenesená",K147,0)</f>
        <v>0</v>
      </c>
      <c r="BH147" s="166">
        <f t="shared" ref="BH147:BH155" si="24">IF(O147="zníž. prenesená",K147,0)</f>
        <v>0</v>
      </c>
      <c r="BI147" s="166">
        <f t="shared" ref="BI147:BI155" si="25">IF(O147="nulová",K147,0)</f>
        <v>0</v>
      </c>
      <c r="BJ147" s="14" t="s">
        <v>86</v>
      </c>
      <c r="BK147" s="166">
        <f t="shared" ref="BK147:BK155" si="26">ROUND(P147*H147,2)</f>
        <v>0</v>
      </c>
      <c r="BL147" s="14" t="s">
        <v>170</v>
      </c>
      <c r="BM147" s="165" t="s">
        <v>414</v>
      </c>
    </row>
    <row r="148" spans="1:65" s="2" customFormat="1" ht="37.9" customHeight="1">
      <c r="A148" s="26"/>
      <c r="B148" s="154"/>
      <c r="C148" s="155" t="s">
        <v>217</v>
      </c>
      <c r="D148" s="155" t="s">
        <v>167</v>
      </c>
      <c r="E148" s="223" t="s">
        <v>415</v>
      </c>
      <c r="F148" s="224"/>
      <c r="G148" s="156" t="s">
        <v>181</v>
      </c>
      <c r="H148" s="157">
        <v>61</v>
      </c>
      <c r="I148" s="158">
        <v>0</v>
      </c>
      <c r="J148" s="158">
        <v>0</v>
      </c>
      <c r="K148" s="158">
        <f t="shared" si="14"/>
        <v>0</v>
      </c>
      <c r="L148" s="159"/>
      <c r="M148" s="27"/>
      <c r="N148" s="160" t="s">
        <v>1</v>
      </c>
      <c r="O148" s="161" t="s">
        <v>37</v>
      </c>
      <c r="P148" s="162">
        <f t="shared" si="15"/>
        <v>0</v>
      </c>
      <c r="Q148" s="162">
        <f t="shared" si="16"/>
        <v>0</v>
      </c>
      <c r="R148" s="162">
        <f t="shared" si="17"/>
        <v>0</v>
      </c>
      <c r="S148" s="163">
        <v>0.58099999999999996</v>
      </c>
      <c r="T148" s="163">
        <f t="shared" si="18"/>
        <v>35.440999999999995</v>
      </c>
      <c r="U148" s="163">
        <v>0</v>
      </c>
      <c r="V148" s="163">
        <f t="shared" si="19"/>
        <v>0</v>
      </c>
      <c r="W148" s="163">
        <v>0</v>
      </c>
      <c r="X148" s="164">
        <f t="shared" si="20"/>
        <v>0</v>
      </c>
      <c r="Y148" s="26"/>
      <c r="Z148" s="26"/>
      <c r="AA148" s="26"/>
      <c r="AB148" s="26"/>
      <c r="AC148" s="26"/>
      <c r="AD148" s="26"/>
      <c r="AE148" s="26"/>
      <c r="AR148" s="165" t="s">
        <v>170</v>
      </c>
      <c r="AT148" s="165" t="s">
        <v>167</v>
      </c>
      <c r="AU148" s="165" t="s">
        <v>86</v>
      </c>
      <c r="AY148" s="14" t="s">
        <v>165</v>
      </c>
      <c r="BE148" s="166">
        <f t="shared" si="21"/>
        <v>0</v>
      </c>
      <c r="BF148" s="166">
        <f t="shared" si="22"/>
        <v>0</v>
      </c>
      <c r="BG148" s="166">
        <f t="shared" si="23"/>
        <v>0</v>
      </c>
      <c r="BH148" s="166">
        <f t="shared" si="24"/>
        <v>0</v>
      </c>
      <c r="BI148" s="166">
        <f t="shared" si="25"/>
        <v>0</v>
      </c>
      <c r="BJ148" s="14" t="s">
        <v>86</v>
      </c>
      <c r="BK148" s="166">
        <f t="shared" si="26"/>
        <v>0</v>
      </c>
      <c r="BL148" s="14" t="s">
        <v>170</v>
      </c>
      <c r="BM148" s="165" t="s">
        <v>416</v>
      </c>
    </row>
    <row r="149" spans="1:65" s="2" customFormat="1" ht="37.9" customHeight="1">
      <c r="A149" s="26"/>
      <c r="B149" s="154"/>
      <c r="C149" s="155" t="s">
        <v>220</v>
      </c>
      <c r="D149" s="155" t="s">
        <v>167</v>
      </c>
      <c r="E149" s="223" t="s">
        <v>415</v>
      </c>
      <c r="F149" s="224"/>
      <c r="G149" s="156" t="s">
        <v>181</v>
      </c>
      <c r="H149" s="157">
        <v>61</v>
      </c>
      <c r="I149" s="158">
        <v>0</v>
      </c>
      <c r="J149" s="158">
        <v>0</v>
      </c>
      <c r="K149" s="158">
        <f t="shared" si="14"/>
        <v>0</v>
      </c>
      <c r="L149" s="159"/>
      <c r="M149" s="27"/>
      <c r="N149" s="160" t="s">
        <v>1</v>
      </c>
      <c r="O149" s="161" t="s">
        <v>37</v>
      </c>
      <c r="P149" s="162">
        <f t="shared" si="15"/>
        <v>0</v>
      </c>
      <c r="Q149" s="162">
        <f t="shared" si="16"/>
        <v>0</v>
      </c>
      <c r="R149" s="162">
        <f t="shared" si="17"/>
        <v>0</v>
      </c>
      <c r="S149" s="163">
        <v>0.58099999999999996</v>
      </c>
      <c r="T149" s="163">
        <f t="shared" si="18"/>
        <v>35.440999999999995</v>
      </c>
      <c r="U149" s="163">
        <v>0</v>
      </c>
      <c r="V149" s="163">
        <f t="shared" si="19"/>
        <v>0</v>
      </c>
      <c r="W149" s="163">
        <v>0</v>
      </c>
      <c r="X149" s="164">
        <f t="shared" si="20"/>
        <v>0</v>
      </c>
      <c r="Y149" s="26"/>
      <c r="Z149" s="26"/>
      <c r="AA149" s="26"/>
      <c r="AB149" s="26"/>
      <c r="AC149" s="26"/>
      <c r="AD149" s="26"/>
      <c r="AE149" s="26"/>
      <c r="AR149" s="165" t="s">
        <v>170</v>
      </c>
      <c r="AT149" s="165" t="s">
        <v>167</v>
      </c>
      <c r="AU149" s="165" t="s">
        <v>86</v>
      </c>
      <c r="AY149" s="14" t="s">
        <v>165</v>
      </c>
      <c r="BE149" s="166">
        <f t="shared" si="21"/>
        <v>0</v>
      </c>
      <c r="BF149" s="166">
        <f t="shared" si="22"/>
        <v>0</v>
      </c>
      <c r="BG149" s="166">
        <f t="shared" si="23"/>
        <v>0</v>
      </c>
      <c r="BH149" s="166">
        <f t="shared" si="24"/>
        <v>0</v>
      </c>
      <c r="BI149" s="166">
        <f t="shared" si="25"/>
        <v>0</v>
      </c>
      <c r="BJ149" s="14" t="s">
        <v>86</v>
      </c>
      <c r="BK149" s="166">
        <f t="shared" si="26"/>
        <v>0</v>
      </c>
      <c r="BL149" s="14" t="s">
        <v>170</v>
      </c>
      <c r="BM149" s="165" t="s">
        <v>417</v>
      </c>
    </row>
    <row r="150" spans="1:65" s="2" customFormat="1" ht="37.9" customHeight="1">
      <c r="A150" s="26"/>
      <c r="B150" s="154"/>
      <c r="C150" s="155" t="s">
        <v>223</v>
      </c>
      <c r="D150" s="155" t="s">
        <v>167</v>
      </c>
      <c r="E150" s="223" t="s">
        <v>418</v>
      </c>
      <c r="F150" s="224"/>
      <c r="G150" s="156" t="s">
        <v>181</v>
      </c>
      <c r="H150" s="157">
        <v>8</v>
      </c>
      <c r="I150" s="158">
        <v>0</v>
      </c>
      <c r="J150" s="158">
        <v>0</v>
      </c>
      <c r="K150" s="158">
        <f t="shared" si="14"/>
        <v>0</v>
      </c>
      <c r="L150" s="159"/>
      <c r="M150" s="27"/>
      <c r="N150" s="160" t="s">
        <v>1</v>
      </c>
      <c r="O150" s="161" t="s">
        <v>37</v>
      </c>
      <c r="P150" s="162">
        <f t="shared" si="15"/>
        <v>0</v>
      </c>
      <c r="Q150" s="162">
        <f t="shared" si="16"/>
        <v>0</v>
      </c>
      <c r="R150" s="162">
        <f t="shared" si="17"/>
        <v>0</v>
      </c>
      <c r="S150" s="163">
        <v>0.58099999999999996</v>
      </c>
      <c r="T150" s="163">
        <f t="shared" si="18"/>
        <v>4.6479999999999997</v>
      </c>
      <c r="U150" s="163">
        <v>0</v>
      </c>
      <c r="V150" s="163">
        <f t="shared" si="19"/>
        <v>0</v>
      </c>
      <c r="W150" s="163">
        <v>0</v>
      </c>
      <c r="X150" s="164">
        <f t="shared" si="20"/>
        <v>0</v>
      </c>
      <c r="Y150" s="26"/>
      <c r="Z150" s="26"/>
      <c r="AA150" s="26"/>
      <c r="AB150" s="26"/>
      <c r="AC150" s="26"/>
      <c r="AD150" s="26"/>
      <c r="AE150" s="26"/>
      <c r="AR150" s="165" t="s">
        <v>170</v>
      </c>
      <c r="AT150" s="165" t="s">
        <v>167</v>
      </c>
      <c r="AU150" s="165" t="s">
        <v>86</v>
      </c>
      <c r="AY150" s="14" t="s">
        <v>165</v>
      </c>
      <c r="BE150" s="166">
        <f t="shared" si="21"/>
        <v>0</v>
      </c>
      <c r="BF150" s="166">
        <f t="shared" si="22"/>
        <v>0</v>
      </c>
      <c r="BG150" s="166">
        <f t="shared" si="23"/>
        <v>0</v>
      </c>
      <c r="BH150" s="166">
        <f t="shared" si="24"/>
        <v>0</v>
      </c>
      <c r="BI150" s="166">
        <f t="shared" si="25"/>
        <v>0</v>
      </c>
      <c r="BJ150" s="14" t="s">
        <v>86</v>
      </c>
      <c r="BK150" s="166">
        <f t="shared" si="26"/>
        <v>0</v>
      </c>
      <c r="BL150" s="14" t="s">
        <v>170</v>
      </c>
      <c r="BM150" s="165" t="s">
        <v>419</v>
      </c>
    </row>
    <row r="151" spans="1:65" s="2" customFormat="1" ht="33" customHeight="1">
      <c r="A151" s="26"/>
      <c r="B151" s="154"/>
      <c r="C151" s="155" t="s">
        <v>8</v>
      </c>
      <c r="D151" s="155" t="s">
        <v>167</v>
      </c>
      <c r="E151" s="223" t="s">
        <v>420</v>
      </c>
      <c r="F151" s="224"/>
      <c r="G151" s="156" t="s">
        <v>181</v>
      </c>
      <c r="H151" s="157">
        <v>14</v>
      </c>
      <c r="I151" s="158">
        <v>0</v>
      </c>
      <c r="J151" s="158">
        <v>0</v>
      </c>
      <c r="K151" s="158">
        <f t="shared" si="14"/>
        <v>0</v>
      </c>
      <c r="L151" s="159"/>
      <c r="M151" s="27"/>
      <c r="N151" s="160" t="s">
        <v>1</v>
      </c>
      <c r="O151" s="161" t="s">
        <v>37</v>
      </c>
      <c r="P151" s="162">
        <f t="shared" si="15"/>
        <v>0</v>
      </c>
      <c r="Q151" s="162">
        <f t="shared" si="16"/>
        <v>0</v>
      </c>
      <c r="R151" s="162">
        <f t="shared" si="17"/>
        <v>0</v>
      </c>
      <c r="S151" s="163">
        <v>0.58099999999999996</v>
      </c>
      <c r="T151" s="163">
        <f t="shared" si="18"/>
        <v>8.1340000000000003</v>
      </c>
      <c r="U151" s="163">
        <v>0</v>
      </c>
      <c r="V151" s="163">
        <f t="shared" si="19"/>
        <v>0</v>
      </c>
      <c r="W151" s="163">
        <v>0</v>
      </c>
      <c r="X151" s="164">
        <f t="shared" si="20"/>
        <v>0</v>
      </c>
      <c r="Y151" s="26"/>
      <c r="Z151" s="26"/>
      <c r="AA151" s="26"/>
      <c r="AB151" s="26"/>
      <c r="AC151" s="26"/>
      <c r="AD151" s="26"/>
      <c r="AE151" s="26"/>
      <c r="AR151" s="165" t="s">
        <v>170</v>
      </c>
      <c r="AT151" s="165" t="s">
        <v>167</v>
      </c>
      <c r="AU151" s="165" t="s">
        <v>86</v>
      </c>
      <c r="AY151" s="14" t="s">
        <v>165</v>
      </c>
      <c r="BE151" s="166">
        <f t="shared" si="21"/>
        <v>0</v>
      </c>
      <c r="BF151" s="166">
        <f t="shared" si="22"/>
        <v>0</v>
      </c>
      <c r="BG151" s="166">
        <f t="shared" si="23"/>
        <v>0</v>
      </c>
      <c r="BH151" s="166">
        <f t="shared" si="24"/>
        <v>0</v>
      </c>
      <c r="BI151" s="166">
        <f t="shared" si="25"/>
        <v>0</v>
      </c>
      <c r="BJ151" s="14" t="s">
        <v>86</v>
      </c>
      <c r="BK151" s="166">
        <f t="shared" si="26"/>
        <v>0</v>
      </c>
      <c r="BL151" s="14" t="s">
        <v>170</v>
      </c>
      <c r="BM151" s="165" t="s">
        <v>421</v>
      </c>
    </row>
    <row r="152" spans="1:65" s="2" customFormat="1" ht="33" customHeight="1">
      <c r="A152" s="26"/>
      <c r="B152" s="154"/>
      <c r="C152" s="155" t="s">
        <v>228</v>
      </c>
      <c r="D152" s="155" t="s">
        <v>167</v>
      </c>
      <c r="E152" s="223" t="s">
        <v>422</v>
      </c>
      <c r="F152" s="224"/>
      <c r="G152" s="156" t="s">
        <v>181</v>
      </c>
      <c r="H152" s="157">
        <v>4</v>
      </c>
      <c r="I152" s="158">
        <v>0</v>
      </c>
      <c r="J152" s="158">
        <v>0</v>
      </c>
      <c r="K152" s="158">
        <f t="shared" si="14"/>
        <v>0</v>
      </c>
      <c r="L152" s="159"/>
      <c r="M152" s="27"/>
      <c r="N152" s="160" t="s">
        <v>1</v>
      </c>
      <c r="O152" s="161" t="s">
        <v>37</v>
      </c>
      <c r="P152" s="162">
        <f t="shared" si="15"/>
        <v>0</v>
      </c>
      <c r="Q152" s="162">
        <f t="shared" si="16"/>
        <v>0</v>
      </c>
      <c r="R152" s="162">
        <f t="shared" si="17"/>
        <v>0</v>
      </c>
      <c r="S152" s="163">
        <v>0.58099999999999996</v>
      </c>
      <c r="T152" s="163">
        <f t="shared" si="18"/>
        <v>2.3239999999999998</v>
      </c>
      <c r="U152" s="163">
        <v>0</v>
      </c>
      <c r="V152" s="163">
        <f t="shared" si="19"/>
        <v>0</v>
      </c>
      <c r="W152" s="163">
        <v>0</v>
      </c>
      <c r="X152" s="164">
        <f t="shared" si="20"/>
        <v>0</v>
      </c>
      <c r="Y152" s="26"/>
      <c r="Z152" s="26"/>
      <c r="AA152" s="26"/>
      <c r="AB152" s="26"/>
      <c r="AC152" s="26"/>
      <c r="AD152" s="26"/>
      <c r="AE152" s="26"/>
      <c r="AR152" s="165" t="s">
        <v>170</v>
      </c>
      <c r="AT152" s="165" t="s">
        <v>167</v>
      </c>
      <c r="AU152" s="165" t="s">
        <v>86</v>
      </c>
      <c r="AY152" s="14" t="s">
        <v>165</v>
      </c>
      <c r="BE152" s="166">
        <f t="shared" si="21"/>
        <v>0</v>
      </c>
      <c r="BF152" s="166">
        <f t="shared" si="22"/>
        <v>0</v>
      </c>
      <c r="BG152" s="166">
        <f t="shared" si="23"/>
        <v>0</v>
      </c>
      <c r="BH152" s="166">
        <f t="shared" si="24"/>
        <v>0</v>
      </c>
      <c r="BI152" s="166">
        <f t="shared" si="25"/>
        <v>0</v>
      </c>
      <c r="BJ152" s="14" t="s">
        <v>86</v>
      </c>
      <c r="BK152" s="166">
        <f t="shared" si="26"/>
        <v>0</v>
      </c>
      <c r="BL152" s="14" t="s">
        <v>170</v>
      </c>
      <c r="BM152" s="165" t="s">
        <v>423</v>
      </c>
    </row>
    <row r="153" spans="1:65" s="2" customFormat="1" ht="37.9" customHeight="1">
      <c r="A153" s="26"/>
      <c r="B153" s="154"/>
      <c r="C153" s="155" t="s">
        <v>231</v>
      </c>
      <c r="D153" s="155" t="s">
        <v>167</v>
      </c>
      <c r="E153" s="223" t="s">
        <v>424</v>
      </c>
      <c r="F153" s="224"/>
      <c r="G153" s="156" t="s">
        <v>181</v>
      </c>
      <c r="H153" s="157">
        <v>2</v>
      </c>
      <c r="I153" s="158">
        <v>0</v>
      </c>
      <c r="J153" s="158">
        <v>0</v>
      </c>
      <c r="K153" s="158">
        <f t="shared" si="14"/>
        <v>0</v>
      </c>
      <c r="L153" s="159"/>
      <c r="M153" s="27"/>
      <c r="N153" s="160" t="s">
        <v>1</v>
      </c>
      <c r="O153" s="161" t="s">
        <v>37</v>
      </c>
      <c r="P153" s="162">
        <f t="shared" si="15"/>
        <v>0</v>
      </c>
      <c r="Q153" s="162">
        <f t="shared" si="16"/>
        <v>0</v>
      </c>
      <c r="R153" s="162">
        <f t="shared" si="17"/>
        <v>0</v>
      </c>
      <c r="S153" s="163">
        <v>0.58099999999999996</v>
      </c>
      <c r="T153" s="163">
        <f t="shared" si="18"/>
        <v>1.1619999999999999</v>
      </c>
      <c r="U153" s="163">
        <v>0</v>
      </c>
      <c r="V153" s="163">
        <f t="shared" si="19"/>
        <v>0</v>
      </c>
      <c r="W153" s="163">
        <v>0</v>
      </c>
      <c r="X153" s="164">
        <f t="shared" si="20"/>
        <v>0</v>
      </c>
      <c r="Y153" s="26"/>
      <c r="Z153" s="26"/>
      <c r="AA153" s="26"/>
      <c r="AB153" s="26"/>
      <c r="AC153" s="26"/>
      <c r="AD153" s="26"/>
      <c r="AE153" s="26"/>
      <c r="AR153" s="165" t="s">
        <v>170</v>
      </c>
      <c r="AT153" s="165" t="s">
        <v>167</v>
      </c>
      <c r="AU153" s="165" t="s">
        <v>86</v>
      </c>
      <c r="AY153" s="14" t="s">
        <v>165</v>
      </c>
      <c r="BE153" s="166">
        <f t="shared" si="21"/>
        <v>0</v>
      </c>
      <c r="BF153" s="166">
        <f t="shared" si="22"/>
        <v>0</v>
      </c>
      <c r="BG153" s="166">
        <f t="shared" si="23"/>
        <v>0</v>
      </c>
      <c r="BH153" s="166">
        <f t="shared" si="24"/>
        <v>0</v>
      </c>
      <c r="BI153" s="166">
        <f t="shared" si="25"/>
        <v>0</v>
      </c>
      <c r="BJ153" s="14" t="s">
        <v>86</v>
      </c>
      <c r="BK153" s="166">
        <f t="shared" si="26"/>
        <v>0</v>
      </c>
      <c r="BL153" s="14" t="s">
        <v>170</v>
      </c>
      <c r="BM153" s="165" t="s">
        <v>425</v>
      </c>
    </row>
    <row r="154" spans="1:65" s="2" customFormat="1" ht="24.2" customHeight="1">
      <c r="A154" s="26"/>
      <c r="B154" s="154"/>
      <c r="C154" s="155" t="s">
        <v>234</v>
      </c>
      <c r="D154" s="155" t="s">
        <v>167</v>
      </c>
      <c r="E154" s="223" t="s">
        <v>426</v>
      </c>
      <c r="F154" s="224"/>
      <c r="G154" s="156" t="s">
        <v>181</v>
      </c>
      <c r="H154" s="157">
        <v>1</v>
      </c>
      <c r="I154" s="158">
        <v>0</v>
      </c>
      <c r="J154" s="158">
        <v>0</v>
      </c>
      <c r="K154" s="158">
        <f t="shared" si="14"/>
        <v>0</v>
      </c>
      <c r="L154" s="159"/>
      <c r="M154" s="27"/>
      <c r="N154" s="160" t="s">
        <v>1</v>
      </c>
      <c r="O154" s="161" t="s">
        <v>37</v>
      </c>
      <c r="P154" s="162">
        <f t="shared" si="15"/>
        <v>0</v>
      </c>
      <c r="Q154" s="162">
        <f t="shared" si="16"/>
        <v>0</v>
      </c>
      <c r="R154" s="162">
        <f t="shared" si="17"/>
        <v>0</v>
      </c>
      <c r="S154" s="163">
        <v>0.58099999999999996</v>
      </c>
      <c r="T154" s="163">
        <f t="shared" si="18"/>
        <v>0.58099999999999996</v>
      </c>
      <c r="U154" s="163">
        <v>0</v>
      </c>
      <c r="V154" s="163">
        <f t="shared" si="19"/>
        <v>0</v>
      </c>
      <c r="W154" s="163">
        <v>0</v>
      </c>
      <c r="X154" s="164">
        <f t="shared" si="20"/>
        <v>0</v>
      </c>
      <c r="Y154" s="26"/>
      <c r="Z154" s="26"/>
      <c r="AA154" s="26"/>
      <c r="AB154" s="26"/>
      <c r="AC154" s="26"/>
      <c r="AD154" s="26"/>
      <c r="AE154" s="26"/>
      <c r="AR154" s="165" t="s">
        <v>170</v>
      </c>
      <c r="AT154" s="165" t="s">
        <v>167</v>
      </c>
      <c r="AU154" s="165" t="s">
        <v>86</v>
      </c>
      <c r="AY154" s="14" t="s">
        <v>165</v>
      </c>
      <c r="BE154" s="166">
        <f t="shared" si="21"/>
        <v>0</v>
      </c>
      <c r="BF154" s="166">
        <f t="shared" si="22"/>
        <v>0</v>
      </c>
      <c r="BG154" s="166">
        <f t="shared" si="23"/>
        <v>0</v>
      </c>
      <c r="BH154" s="166">
        <f t="shared" si="24"/>
        <v>0</v>
      </c>
      <c r="BI154" s="166">
        <f t="shared" si="25"/>
        <v>0</v>
      </c>
      <c r="BJ154" s="14" t="s">
        <v>86</v>
      </c>
      <c r="BK154" s="166">
        <f t="shared" si="26"/>
        <v>0</v>
      </c>
      <c r="BL154" s="14" t="s">
        <v>170</v>
      </c>
      <c r="BM154" s="165" t="s">
        <v>427</v>
      </c>
    </row>
    <row r="155" spans="1:65" s="2" customFormat="1" ht="44.25" customHeight="1">
      <c r="A155" s="26"/>
      <c r="B155" s="154"/>
      <c r="C155" s="155" t="s">
        <v>237</v>
      </c>
      <c r="D155" s="155" t="s">
        <v>167</v>
      </c>
      <c r="E155" s="223" t="s">
        <v>792</v>
      </c>
      <c r="F155" s="224"/>
      <c r="G155" s="156" t="s">
        <v>181</v>
      </c>
      <c r="H155" s="157">
        <v>2</v>
      </c>
      <c r="I155" s="158">
        <v>0</v>
      </c>
      <c r="J155" s="158">
        <v>0</v>
      </c>
      <c r="K155" s="158">
        <f t="shared" si="14"/>
        <v>0</v>
      </c>
      <c r="L155" s="159"/>
      <c r="M155" s="27"/>
      <c r="N155" s="160" t="s">
        <v>1</v>
      </c>
      <c r="O155" s="161" t="s">
        <v>37</v>
      </c>
      <c r="P155" s="162">
        <f t="shared" si="15"/>
        <v>0</v>
      </c>
      <c r="Q155" s="162">
        <f t="shared" si="16"/>
        <v>0</v>
      </c>
      <c r="R155" s="162">
        <f t="shared" si="17"/>
        <v>0</v>
      </c>
      <c r="S155" s="163">
        <v>0.58099999999999996</v>
      </c>
      <c r="T155" s="163">
        <f t="shared" si="18"/>
        <v>1.1619999999999999</v>
      </c>
      <c r="U155" s="163">
        <v>0</v>
      </c>
      <c r="V155" s="163">
        <f t="shared" si="19"/>
        <v>0</v>
      </c>
      <c r="W155" s="163">
        <v>0</v>
      </c>
      <c r="X155" s="164">
        <f t="shared" si="20"/>
        <v>0</v>
      </c>
      <c r="Y155" s="26"/>
      <c r="Z155" s="26"/>
      <c r="AA155" s="26"/>
      <c r="AB155" s="26"/>
      <c r="AC155" s="26"/>
      <c r="AD155" s="26"/>
      <c r="AE155" s="26"/>
      <c r="AR155" s="165" t="s">
        <v>170</v>
      </c>
      <c r="AT155" s="165" t="s">
        <v>167</v>
      </c>
      <c r="AU155" s="165" t="s">
        <v>86</v>
      </c>
      <c r="AY155" s="14" t="s">
        <v>165</v>
      </c>
      <c r="BE155" s="166">
        <f t="shared" si="21"/>
        <v>0</v>
      </c>
      <c r="BF155" s="166">
        <f t="shared" si="22"/>
        <v>0</v>
      </c>
      <c r="BG155" s="166">
        <f t="shared" si="23"/>
        <v>0</v>
      </c>
      <c r="BH155" s="166">
        <f t="shared" si="24"/>
        <v>0</v>
      </c>
      <c r="BI155" s="166">
        <f t="shared" si="25"/>
        <v>0</v>
      </c>
      <c r="BJ155" s="14" t="s">
        <v>86</v>
      </c>
      <c r="BK155" s="166">
        <f t="shared" si="26"/>
        <v>0</v>
      </c>
      <c r="BL155" s="14" t="s">
        <v>170</v>
      </c>
      <c r="BM155" s="165" t="s">
        <v>428</v>
      </c>
    </row>
    <row r="156" spans="1:65" s="12" customFormat="1" ht="22.9" customHeight="1">
      <c r="B156" s="141"/>
      <c r="D156" s="142" t="s">
        <v>72</v>
      </c>
      <c r="E156" s="152" t="s">
        <v>179</v>
      </c>
      <c r="F156" s="152" t="s">
        <v>301</v>
      </c>
      <c r="K156" s="153">
        <f>BK156</f>
        <v>0</v>
      </c>
      <c r="M156" s="141"/>
      <c r="N156" s="145"/>
      <c r="O156" s="146"/>
      <c r="P156" s="146"/>
      <c r="Q156" s="147">
        <f>SUM(Q157:Q158)</f>
        <v>0</v>
      </c>
      <c r="R156" s="147">
        <f>SUM(R157:R158)</f>
        <v>0</v>
      </c>
      <c r="S156" s="146"/>
      <c r="T156" s="148">
        <f>SUM(T157:T158)</f>
        <v>8.3230000000000004</v>
      </c>
      <c r="U156" s="146"/>
      <c r="V156" s="148">
        <f>SUM(V157:V158)</f>
        <v>0</v>
      </c>
      <c r="W156" s="146"/>
      <c r="X156" s="149">
        <f>SUM(X157:X158)</f>
        <v>0</v>
      </c>
      <c r="AR156" s="142" t="s">
        <v>80</v>
      </c>
      <c r="AT156" s="150" t="s">
        <v>72</v>
      </c>
      <c r="AU156" s="150" t="s">
        <v>80</v>
      </c>
      <c r="AY156" s="142" t="s">
        <v>165</v>
      </c>
      <c r="BK156" s="151">
        <f>SUM(BK157:BK158)</f>
        <v>0</v>
      </c>
    </row>
    <row r="157" spans="1:65" s="2" customFormat="1" ht="37.9" customHeight="1">
      <c r="A157" s="26"/>
      <c r="B157" s="154"/>
      <c r="C157" s="155" t="s">
        <v>240</v>
      </c>
      <c r="D157" s="155" t="s">
        <v>167</v>
      </c>
      <c r="E157" s="223" t="s">
        <v>429</v>
      </c>
      <c r="F157" s="224"/>
      <c r="G157" s="156" t="s">
        <v>169</v>
      </c>
      <c r="H157" s="157">
        <v>79</v>
      </c>
      <c r="I157" s="158">
        <v>0</v>
      </c>
      <c r="J157" s="158">
        <v>0</v>
      </c>
      <c r="K157" s="158">
        <f>ROUND(P157*H157,2)</f>
        <v>0</v>
      </c>
      <c r="L157" s="159"/>
      <c r="M157" s="27"/>
      <c r="N157" s="160" t="s">
        <v>1</v>
      </c>
      <c r="O157" s="161" t="s">
        <v>37</v>
      </c>
      <c r="P157" s="162">
        <f>I157+J157</f>
        <v>0</v>
      </c>
      <c r="Q157" s="162">
        <f>ROUND(I157*H157,2)</f>
        <v>0</v>
      </c>
      <c r="R157" s="162">
        <f>ROUND(J157*H157,2)</f>
        <v>0</v>
      </c>
      <c r="S157" s="163">
        <v>4.1000000000000002E-2</v>
      </c>
      <c r="T157" s="163">
        <f>S157*H157</f>
        <v>3.2390000000000003</v>
      </c>
      <c r="U157" s="163">
        <v>0</v>
      </c>
      <c r="V157" s="163">
        <f>U157*H157</f>
        <v>0</v>
      </c>
      <c r="W157" s="163">
        <v>0</v>
      </c>
      <c r="X157" s="164">
        <f>W157*H157</f>
        <v>0</v>
      </c>
      <c r="Y157" s="26"/>
      <c r="Z157" s="26"/>
      <c r="AA157" s="26"/>
      <c r="AB157" s="26"/>
      <c r="AC157" s="26"/>
      <c r="AD157" s="26"/>
      <c r="AE157" s="26"/>
      <c r="AR157" s="165" t="s">
        <v>170</v>
      </c>
      <c r="AT157" s="165" t="s">
        <v>167</v>
      </c>
      <c r="AU157" s="165" t="s">
        <v>86</v>
      </c>
      <c r="AY157" s="14" t="s">
        <v>165</v>
      </c>
      <c r="BE157" s="166">
        <f>IF(O157="základná",K157,0)</f>
        <v>0</v>
      </c>
      <c r="BF157" s="166">
        <f>IF(O157="znížená",K157,0)</f>
        <v>0</v>
      </c>
      <c r="BG157" s="166">
        <f>IF(O157="zákl. prenesená",K157,0)</f>
        <v>0</v>
      </c>
      <c r="BH157" s="166">
        <f>IF(O157="zníž. prenesená",K157,0)</f>
        <v>0</v>
      </c>
      <c r="BI157" s="166">
        <f>IF(O157="nulová",K157,0)</f>
        <v>0</v>
      </c>
      <c r="BJ157" s="14" t="s">
        <v>86</v>
      </c>
      <c r="BK157" s="166">
        <f>ROUND(P157*H157,2)</f>
        <v>0</v>
      </c>
      <c r="BL157" s="14" t="s">
        <v>170</v>
      </c>
      <c r="BM157" s="165" t="s">
        <v>430</v>
      </c>
    </row>
    <row r="158" spans="1:65" s="2" customFormat="1" ht="44.25" customHeight="1">
      <c r="A158" s="26"/>
      <c r="B158" s="154"/>
      <c r="C158" s="155" t="s">
        <v>243</v>
      </c>
      <c r="D158" s="155" t="s">
        <v>167</v>
      </c>
      <c r="E158" s="223" t="s">
        <v>431</v>
      </c>
      <c r="F158" s="224"/>
      <c r="G158" s="156" t="s">
        <v>181</v>
      </c>
      <c r="H158" s="157">
        <v>124</v>
      </c>
      <c r="I158" s="158">
        <v>0</v>
      </c>
      <c r="J158" s="158">
        <v>0</v>
      </c>
      <c r="K158" s="158">
        <f>ROUND(P158*H158,2)</f>
        <v>0</v>
      </c>
      <c r="L158" s="159"/>
      <c r="M158" s="27"/>
      <c r="N158" s="160" t="s">
        <v>1</v>
      </c>
      <c r="O158" s="161" t="s">
        <v>37</v>
      </c>
      <c r="P158" s="162">
        <f>I158+J158</f>
        <v>0</v>
      </c>
      <c r="Q158" s="162">
        <f>ROUND(I158*H158,2)</f>
        <v>0</v>
      </c>
      <c r="R158" s="162">
        <f>ROUND(J158*H158,2)</f>
        <v>0</v>
      </c>
      <c r="S158" s="163">
        <v>4.1000000000000002E-2</v>
      </c>
      <c r="T158" s="163">
        <f>S158*H158</f>
        <v>5.0840000000000005</v>
      </c>
      <c r="U158" s="163">
        <v>0</v>
      </c>
      <c r="V158" s="163">
        <f>U158*H158</f>
        <v>0</v>
      </c>
      <c r="W158" s="163">
        <v>0</v>
      </c>
      <c r="X158" s="164">
        <f>W158*H158</f>
        <v>0</v>
      </c>
      <c r="Y158" s="26"/>
      <c r="Z158" s="26"/>
      <c r="AA158" s="26"/>
      <c r="AB158" s="26"/>
      <c r="AC158" s="26"/>
      <c r="AD158" s="26"/>
      <c r="AE158" s="26"/>
      <c r="AR158" s="165" t="s">
        <v>170</v>
      </c>
      <c r="AT158" s="165" t="s">
        <v>167</v>
      </c>
      <c r="AU158" s="165" t="s">
        <v>86</v>
      </c>
      <c r="AY158" s="14" t="s">
        <v>165</v>
      </c>
      <c r="BE158" s="166">
        <f>IF(O158="základná",K158,0)</f>
        <v>0</v>
      </c>
      <c r="BF158" s="166">
        <f>IF(O158="znížená",K158,0)</f>
        <v>0</v>
      </c>
      <c r="BG158" s="166">
        <f>IF(O158="zákl. prenesená",K158,0)</f>
        <v>0</v>
      </c>
      <c r="BH158" s="166">
        <f>IF(O158="zníž. prenesená",K158,0)</f>
        <v>0</v>
      </c>
      <c r="BI158" s="166">
        <f>IF(O158="nulová",K158,0)</f>
        <v>0</v>
      </c>
      <c r="BJ158" s="14" t="s">
        <v>86</v>
      </c>
      <c r="BK158" s="166">
        <f>ROUND(P158*H158,2)</f>
        <v>0</v>
      </c>
      <c r="BL158" s="14" t="s">
        <v>170</v>
      </c>
      <c r="BM158" s="165" t="s">
        <v>432</v>
      </c>
    </row>
    <row r="159" spans="1:65" s="12" customFormat="1" ht="22.9" customHeight="1">
      <c r="B159" s="141"/>
      <c r="D159" s="142" t="s">
        <v>72</v>
      </c>
      <c r="E159" s="152" t="s">
        <v>192</v>
      </c>
      <c r="F159" s="152" t="s">
        <v>316</v>
      </c>
      <c r="K159" s="153">
        <f>BK159</f>
        <v>0</v>
      </c>
      <c r="M159" s="141"/>
      <c r="N159" s="145"/>
      <c r="O159" s="146"/>
      <c r="P159" s="146"/>
      <c r="Q159" s="147">
        <f>SUM(Q160:Q177)</f>
        <v>0</v>
      </c>
      <c r="R159" s="147">
        <f>SUM(R160:R177)</f>
        <v>0</v>
      </c>
      <c r="S159" s="146"/>
      <c r="T159" s="148">
        <f>SUM(T160:T177)</f>
        <v>1407.9879999999994</v>
      </c>
      <c r="U159" s="146"/>
      <c r="V159" s="148">
        <f>SUM(V160:V177)</f>
        <v>0</v>
      </c>
      <c r="W159" s="146"/>
      <c r="X159" s="149">
        <f>SUM(X160:X177)</f>
        <v>0</v>
      </c>
      <c r="AR159" s="142" t="s">
        <v>80</v>
      </c>
      <c r="AT159" s="150" t="s">
        <v>72</v>
      </c>
      <c r="AU159" s="150" t="s">
        <v>80</v>
      </c>
      <c r="AY159" s="142" t="s">
        <v>165</v>
      </c>
      <c r="BK159" s="151">
        <f>SUM(BK160:BK177)</f>
        <v>0</v>
      </c>
    </row>
    <row r="160" spans="1:65" s="2" customFormat="1" ht="37.9" customHeight="1">
      <c r="A160" s="26"/>
      <c r="B160" s="154"/>
      <c r="C160" s="155" t="s">
        <v>246</v>
      </c>
      <c r="D160" s="155" t="s">
        <v>167</v>
      </c>
      <c r="E160" s="223" t="s">
        <v>433</v>
      </c>
      <c r="F160" s="224"/>
      <c r="G160" s="156" t="s">
        <v>181</v>
      </c>
      <c r="H160" s="157">
        <v>2</v>
      </c>
      <c r="I160" s="158">
        <v>0</v>
      </c>
      <c r="J160" s="158">
        <v>0</v>
      </c>
      <c r="K160" s="158">
        <f t="shared" ref="K160:K177" si="27">ROUND(P160*H160,2)</f>
        <v>0</v>
      </c>
      <c r="L160" s="159"/>
      <c r="M160" s="27"/>
      <c r="N160" s="160" t="s">
        <v>1</v>
      </c>
      <c r="O160" s="161" t="s">
        <v>37</v>
      </c>
      <c r="P160" s="162">
        <f t="shared" ref="P160:P177" si="28">I160+J160</f>
        <v>0</v>
      </c>
      <c r="Q160" s="162">
        <f t="shared" ref="Q160:Q177" si="29">ROUND(I160*H160,2)</f>
        <v>0</v>
      </c>
      <c r="R160" s="162">
        <f t="shared" ref="R160:R177" si="30">ROUND(J160*H160,2)</f>
        <v>0</v>
      </c>
      <c r="S160" s="163">
        <v>2.6869999999999998</v>
      </c>
      <c r="T160" s="163">
        <f t="shared" ref="T160:T177" si="31">S160*H160</f>
        <v>5.3739999999999997</v>
      </c>
      <c r="U160" s="163">
        <v>0</v>
      </c>
      <c r="V160" s="163">
        <f t="shared" ref="V160:V177" si="32">U160*H160</f>
        <v>0</v>
      </c>
      <c r="W160" s="163">
        <v>0</v>
      </c>
      <c r="X160" s="164">
        <f t="shared" ref="X160:X177" si="33">W160*H160</f>
        <v>0</v>
      </c>
      <c r="Y160" s="26"/>
      <c r="Z160" s="26"/>
      <c r="AA160" s="26"/>
      <c r="AB160" s="26"/>
      <c r="AC160" s="26"/>
      <c r="AD160" s="26"/>
      <c r="AE160" s="26"/>
      <c r="AR160" s="165" t="s">
        <v>170</v>
      </c>
      <c r="AT160" s="165" t="s">
        <v>167</v>
      </c>
      <c r="AU160" s="165" t="s">
        <v>86</v>
      </c>
      <c r="AY160" s="14" t="s">
        <v>165</v>
      </c>
      <c r="BE160" s="166">
        <f t="shared" ref="BE160:BE177" si="34">IF(O160="základná",K160,0)</f>
        <v>0</v>
      </c>
      <c r="BF160" s="166">
        <f t="shared" ref="BF160:BF177" si="35">IF(O160="znížená",K160,0)</f>
        <v>0</v>
      </c>
      <c r="BG160" s="166">
        <f t="shared" ref="BG160:BG177" si="36">IF(O160="zákl. prenesená",K160,0)</f>
        <v>0</v>
      </c>
      <c r="BH160" s="166">
        <f t="shared" ref="BH160:BH177" si="37">IF(O160="zníž. prenesená",K160,0)</f>
        <v>0</v>
      </c>
      <c r="BI160" s="166">
        <f t="shared" ref="BI160:BI177" si="38">IF(O160="nulová",K160,0)</f>
        <v>0</v>
      </c>
      <c r="BJ160" s="14" t="s">
        <v>86</v>
      </c>
      <c r="BK160" s="166">
        <f t="shared" ref="BK160:BK177" si="39">ROUND(P160*H160,2)</f>
        <v>0</v>
      </c>
      <c r="BL160" s="14" t="s">
        <v>170</v>
      </c>
      <c r="BM160" s="165" t="s">
        <v>434</v>
      </c>
    </row>
    <row r="161" spans="1:65" s="2" customFormat="1" ht="44.25" customHeight="1">
      <c r="A161" s="26"/>
      <c r="B161" s="154"/>
      <c r="C161" s="155" t="s">
        <v>249</v>
      </c>
      <c r="D161" s="155" t="s">
        <v>167</v>
      </c>
      <c r="E161" s="223" t="s">
        <v>435</v>
      </c>
      <c r="F161" s="224"/>
      <c r="G161" s="156" t="s">
        <v>319</v>
      </c>
      <c r="H161" s="157">
        <v>242</v>
      </c>
      <c r="I161" s="158">
        <v>0</v>
      </c>
      <c r="J161" s="158">
        <v>0</v>
      </c>
      <c r="K161" s="158">
        <f t="shared" si="27"/>
        <v>0</v>
      </c>
      <c r="L161" s="159"/>
      <c r="M161" s="27"/>
      <c r="N161" s="160" t="s">
        <v>1</v>
      </c>
      <c r="O161" s="161" t="s">
        <v>37</v>
      </c>
      <c r="P161" s="162">
        <f t="shared" si="28"/>
        <v>0</v>
      </c>
      <c r="Q161" s="162">
        <f t="shared" si="29"/>
        <v>0</v>
      </c>
      <c r="R161" s="162">
        <f t="shared" si="30"/>
        <v>0</v>
      </c>
      <c r="S161" s="163">
        <v>2.6869999999999998</v>
      </c>
      <c r="T161" s="163">
        <f t="shared" si="31"/>
        <v>650.25399999999991</v>
      </c>
      <c r="U161" s="163">
        <v>0</v>
      </c>
      <c r="V161" s="163">
        <f t="shared" si="32"/>
        <v>0</v>
      </c>
      <c r="W161" s="163">
        <v>0</v>
      </c>
      <c r="X161" s="164">
        <f t="shared" si="33"/>
        <v>0</v>
      </c>
      <c r="Y161" s="26"/>
      <c r="Z161" s="26"/>
      <c r="AA161" s="26"/>
      <c r="AB161" s="26"/>
      <c r="AC161" s="26"/>
      <c r="AD161" s="26"/>
      <c r="AE161" s="26"/>
      <c r="AR161" s="165" t="s">
        <v>170</v>
      </c>
      <c r="AT161" s="165" t="s">
        <v>167</v>
      </c>
      <c r="AU161" s="165" t="s">
        <v>86</v>
      </c>
      <c r="AY161" s="14" t="s">
        <v>165</v>
      </c>
      <c r="BE161" s="166">
        <f t="shared" si="34"/>
        <v>0</v>
      </c>
      <c r="BF161" s="166">
        <f t="shared" si="35"/>
        <v>0</v>
      </c>
      <c r="BG161" s="166">
        <f t="shared" si="36"/>
        <v>0</v>
      </c>
      <c r="BH161" s="166">
        <f t="shared" si="37"/>
        <v>0</v>
      </c>
      <c r="BI161" s="166">
        <f t="shared" si="38"/>
        <v>0</v>
      </c>
      <c r="BJ161" s="14" t="s">
        <v>86</v>
      </c>
      <c r="BK161" s="166">
        <f t="shared" si="39"/>
        <v>0</v>
      </c>
      <c r="BL161" s="14" t="s">
        <v>170</v>
      </c>
      <c r="BM161" s="165" t="s">
        <v>436</v>
      </c>
    </row>
    <row r="162" spans="1:65" s="2" customFormat="1" ht="37.9" customHeight="1">
      <c r="A162" s="26"/>
      <c r="B162" s="154"/>
      <c r="C162" s="155" t="s">
        <v>252</v>
      </c>
      <c r="D162" s="155" t="s">
        <v>167</v>
      </c>
      <c r="E162" s="223" t="s">
        <v>437</v>
      </c>
      <c r="F162" s="224"/>
      <c r="G162" s="156" t="s">
        <v>181</v>
      </c>
      <c r="H162" s="157">
        <v>9</v>
      </c>
      <c r="I162" s="158">
        <v>0</v>
      </c>
      <c r="J162" s="158">
        <v>0</v>
      </c>
      <c r="K162" s="158">
        <f t="shared" si="27"/>
        <v>0</v>
      </c>
      <c r="L162" s="159"/>
      <c r="M162" s="27"/>
      <c r="N162" s="160" t="s">
        <v>1</v>
      </c>
      <c r="O162" s="161" t="s">
        <v>37</v>
      </c>
      <c r="P162" s="162">
        <f t="shared" si="28"/>
        <v>0</v>
      </c>
      <c r="Q162" s="162">
        <f t="shared" si="29"/>
        <v>0</v>
      </c>
      <c r="R162" s="162">
        <f t="shared" si="30"/>
        <v>0</v>
      </c>
      <c r="S162" s="163">
        <v>2.6869999999999998</v>
      </c>
      <c r="T162" s="163">
        <f t="shared" si="31"/>
        <v>24.183</v>
      </c>
      <c r="U162" s="163">
        <v>0</v>
      </c>
      <c r="V162" s="163">
        <f t="shared" si="32"/>
        <v>0</v>
      </c>
      <c r="W162" s="163">
        <v>0</v>
      </c>
      <c r="X162" s="164">
        <f t="shared" si="33"/>
        <v>0</v>
      </c>
      <c r="Y162" s="26"/>
      <c r="Z162" s="26"/>
      <c r="AA162" s="26"/>
      <c r="AB162" s="26"/>
      <c r="AC162" s="26"/>
      <c r="AD162" s="26"/>
      <c r="AE162" s="26"/>
      <c r="AR162" s="165" t="s">
        <v>170</v>
      </c>
      <c r="AT162" s="165" t="s">
        <v>167</v>
      </c>
      <c r="AU162" s="165" t="s">
        <v>86</v>
      </c>
      <c r="AY162" s="14" t="s">
        <v>165</v>
      </c>
      <c r="BE162" s="166">
        <f t="shared" si="34"/>
        <v>0</v>
      </c>
      <c r="BF162" s="166">
        <f t="shared" si="35"/>
        <v>0</v>
      </c>
      <c r="BG162" s="166">
        <f t="shared" si="36"/>
        <v>0</v>
      </c>
      <c r="BH162" s="166">
        <f t="shared" si="37"/>
        <v>0</v>
      </c>
      <c r="BI162" s="166">
        <f t="shared" si="38"/>
        <v>0</v>
      </c>
      <c r="BJ162" s="14" t="s">
        <v>86</v>
      </c>
      <c r="BK162" s="166">
        <f t="shared" si="39"/>
        <v>0</v>
      </c>
      <c r="BL162" s="14" t="s">
        <v>170</v>
      </c>
      <c r="BM162" s="165" t="s">
        <v>438</v>
      </c>
    </row>
    <row r="163" spans="1:65" s="2" customFormat="1" ht="37.9" customHeight="1">
      <c r="A163" s="26"/>
      <c r="B163" s="154"/>
      <c r="C163" s="155" t="s">
        <v>255</v>
      </c>
      <c r="D163" s="155" t="s">
        <v>167</v>
      </c>
      <c r="E163" s="223" t="s">
        <v>439</v>
      </c>
      <c r="F163" s="224"/>
      <c r="G163" s="156" t="s">
        <v>181</v>
      </c>
      <c r="H163" s="157">
        <v>61</v>
      </c>
      <c r="I163" s="158">
        <v>0</v>
      </c>
      <c r="J163" s="158">
        <v>0</v>
      </c>
      <c r="K163" s="158">
        <f t="shared" si="27"/>
        <v>0</v>
      </c>
      <c r="L163" s="159"/>
      <c r="M163" s="27"/>
      <c r="N163" s="160" t="s">
        <v>1</v>
      </c>
      <c r="O163" s="161" t="s">
        <v>37</v>
      </c>
      <c r="P163" s="162">
        <f t="shared" si="28"/>
        <v>0</v>
      </c>
      <c r="Q163" s="162">
        <f t="shared" si="29"/>
        <v>0</v>
      </c>
      <c r="R163" s="162">
        <f t="shared" si="30"/>
        <v>0</v>
      </c>
      <c r="S163" s="163">
        <v>2.6869999999999998</v>
      </c>
      <c r="T163" s="163">
        <f t="shared" si="31"/>
        <v>163.90699999999998</v>
      </c>
      <c r="U163" s="163">
        <v>0</v>
      </c>
      <c r="V163" s="163">
        <f t="shared" si="32"/>
        <v>0</v>
      </c>
      <c r="W163" s="163">
        <v>0</v>
      </c>
      <c r="X163" s="164">
        <f t="shared" si="33"/>
        <v>0</v>
      </c>
      <c r="Y163" s="26"/>
      <c r="Z163" s="26"/>
      <c r="AA163" s="26"/>
      <c r="AB163" s="26"/>
      <c r="AC163" s="26"/>
      <c r="AD163" s="26"/>
      <c r="AE163" s="26"/>
      <c r="AR163" s="165" t="s">
        <v>170</v>
      </c>
      <c r="AT163" s="165" t="s">
        <v>167</v>
      </c>
      <c r="AU163" s="165" t="s">
        <v>86</v>
      </c>
      <c r="AY163" s="14" t="s">
        <v>165</v>
      </c>
      <c r="BE163" s="166">
        <f t="shared" si="34"/>
        <v>0</v>
      </c>
      <c r="BF163" s="166">
        <f t="shared" si="35"/>
        <v>0</v>
      </c>
      <c r="BG163" s="166">
        <f t="shared" si="36"/>
        <v>0</v>
      </c>
      <c r="BH163" s="166">
        <f t="shared" si="37"/>
        <v>0</v>
      </c>
      <c r="BI163" s="166">
        <f t="shared" si="38"/>
        <v>0</v>
      </c>
      <c r="BJ163" s="14" t="s">
        <v>86</v>
      </c>
      <c r="BK163" s="166">
        <f t="shared" si="39"/>
        <v>0</v>
      </c>
      <c r="BL163" s="14" t="s">
        <v>170</v>
      </c>
      <c r="BM163" s="165" t="s">
        <v>440</v>
      </c>
    </row>
    <row r="164" spans="1:65" s="2" customFormat="1" ht="37.9" customHeight="1">
      <c r="A164" s="26"/>
      <c r="B164" s="154"/>
      <c r="C164" s="155" t="s">
        <v>258</v>
      </c>
      <c r="D164" s="155" t="s">
        <v>167</v>
      </c>
      <c r="E164" s="223" t="s">
        <v>441</v>
      </c>
      <c r="F164" s="224"/>
      <c r="G164" s="156" t="s">
        <v>181</v>
      </c>
      <c r="H164" s="157">
        <v>122</v>
      </c>
      <c r="I164" s="158">
        <v>0</v>
      </c>
      <c r="J164" s="158">
        <v>0</v>
      </c>
      <c r="K164" s="158">
        <f t="shared" si="27"/>
        <v>0</v>
      </c>
      <c r="L164" s="159"/>
      <c r="M164" s="27"/>
      <c r="N164" s="160" t="s">
        <v>1</v>
      </c>
      <c r="O164" s="161" t="s">
        <v>37</v>
      </c>
      <c r="P164" s="162">
        <f t="shared" si="28"/>
        <v>0</v>
      </c>
      <c r="Q164" s="162">
        <f t="shared" si="29"/>
        <v>0</v>
      </c>
      <c r="R164" s="162">
        <f t="shared" si="30"/>
        <v>0</v>
      </c>
      <c r="S164" s="163">
        <v>2.6869999999999998</v>
      </c>
      <c r="T164" s="163">
        <f t="shared" si="31"/>
        <v>327.81399999999996</v>
      </c>
      <c r="U164" s="163">
        <v>0</v>
      </c>
      <c r="V164" s="163">
        <f t="shared" si="32"/>
        <v>0</v>
      </c>
      <c r="W164" s="163">
        <v>0</v>
      </c>
      <c r="X164" s="164">
        <f t="shared" si="33"/>
        <v>0</v>
      </c>
      <c r="Y164" s="26"/>
      <c r="Z164" s="26"/>
      <c r="AA164" s="26"/>
      <c r="AB164" s="26"/>
      <c r="AC164" s="26"/>
      <c r="AD164" s="26"/>
      <c r="AE164" s="26"/>
      <c r="AR164" s="165" t="s">
        <v>170</v>
      </c>
      <c r="AT164" s="165" t="s">
        <v>167</v>
      </c>
      <c r="AU164" s="165" t="s">
        <v>86</v>
      </c>
      <c r="AY164" s="14" t="s">
        <v>165</v>
      </c>
      <c r="BE164" s="166">
        <f t="shared" si="34"/>
        <v>0</v>
      </c>
      <c r="BF164" s="166">
        <f t="shared" si="35"/>
        <v>0</v>
      </c>
      <c r="BG164" s="166">
        <f t="shared" si="36"/>
        <v>0</v>
      </c>
      <c r="BH164" s="166">
        <f t="shared" si="37"/>
        <v>0</v>
      </c>
      <c r="BI164" s="166">
        <f t="shared" si="38"/>
        <v>0</v>
      </c>
      <c r="BJ164" s="14" t="s">
        <v>86</v>
      </c>
      <c r="BK164" s="166">
        <f t="shared" si="39"/>
        <v>0</v>
      </c>
      <c r="BL164" s="14" t="s">
        <v>170</v>
      </c>
      <c r="BM164" s="165" t="s">
        <v>442</v>
      </c>
    </row>
    <row r="165" spans="1:65" s="2" customFormat="1" ht="37.9" customHeight="1">
      <c r="A165" s="26"/>
      <c r="B165" s="154"/>
      <c r="C165" s="155" t="s">
        <v>261</v>
      </c>
      <c r="D165" s="155" t="s">
        <v>167</v>
      </c>
      <c r="E165" s="223" t="s">
        <v>443</v>
      </c>
      <c r="F165" s="224"/>
      <c r="G165" s="156" t="s">
        <v>181</v>
      </c>
      <c r="H165" s="157">
        <v>2</v>
      </c>
      <c r="I165" s="158">
        <v>0</v>
      </c>
      <c r="J165" s="158">
        <v>0</v>
      </c>
      <c r="K165" s="158">
        <f t="shared" si="27"/>
        <v>0</v>
      </c>
      <c r="L165" s="159"/>
      <c r="M165" s="27"/>
      <c r="N165" s="160" t="s">
        <v>1</v>
      </c>
      <c r="O165" s="161" t="s">
        <v>37</v>
      </c>
      <c r="P165" s="162">
        <f t="shared" si="28"/>
        <v>0</v>
      </c>
      <c r="Q165" s="162">
        <f t="shared" si="29"/>
        <v>0</v>
      </c>
      <c r="R165" s="162">
        <f t="shared" si="30"/>
        <v>0</v>
      </c>
      <c r="S165" s="163">
        <v>2.6869999999999998</v>
      </c>
      <c r="T165" s="163">
        <f t="shared" si="31"/>
        <v>5.3739999999999997</v>
      </c>
      <c r="U165" s="163">
        <v>0</v>
      </c>
      <c r="V165" s="163">
        <f t="shared" si="32"/>
        <v>0</v>
      </c>
      <c r="W165" s="163">
        <v>0</v>
      </c>
      <c r="X165" s="164">
        <f t="shared" si="33"/>
        <v>0</v>
      </c>
      <c r="Y165" s="26"/>
      <c r="Z165" s="26"/>
      <c r="AA165" s="26"/>
      <c r="AB165" s="26"/>
      <c r="AC165" s="26"/>
      <c r="AD165" s="26"/>
      <c r="AE165" s="26"/>
      <c r="AR165" s="165" t="s">
        <v>170</v>
      </c>
      <c r="AT165" s="165" t="s">
        <v>167</v>
      </c>
      <c r="AU165" s="165" t="s">
        <v>86</v>
      </c>
      <c r="AY165" s="14" t="s">
        <v>165</v>
      </c>
      <c r="BE165" s="166">
        <f t="shared" si="34"/>
        <v>0</v>
      </c>
      <c r="BF165" s="166">
        <f t="shared" si="35"/>
        <v>0</v>
      </c>
      <c r="BG165" s="166">
        <f t="shared" si="36"/>
        <v>0</v>
      </c>
      <c r="BH165" s="166">
        <f t="shared" si="37"/>
        <v>0</v>
      </c>
      <c r="BI165" s="166">
        <f t="shared" si="38"/>
        <v>0</v>
      </c>
      <c r="BJ165" s="14" t="s">
        <v>86</v>
      </c>
      <c r="BK165" s="166">
        <f t="shared" si="39"/>
        <v>0</v>
      </c>
      <c r="BL165" s="14" t="s">
        <v>170</v>
      </c>
      <c r="BM165" s="165" t="s">
        <v>444</v>
      </c>
    </row>
    <row r="166" spans="1:65" s="2" customFormat="1" ht="37.9" customHeight="1">
      <c r="A166" s="26"/>
      <c r="B166" s="154"/>
      <c r="C166" s="155" t="s">
        <v>264</v>
      </c>
      <c r="D166" s="155" t="s">
        <v>167</v>
      </c>
      <c r="E166" s="223" t="s">
        <v>445</v>
      </c>
      <c r="F166" s="224"/>
      <c r="G166" s="156" t="s">
        <v>181</v>
      </c>
      <c r="H166" s="157">
        <v>6</v>
      </c>
      <c r="I166" s="158">
        <v>0</v>
      </c>
      <c r="J166" s="158">
        <v>0</v>
      </c>
      <c r="K166" s="158">
        <f t="shared" si="27"/>
        <v>0</v>
      </c>
      <c r="L166" s="159"/>
      <c r="M166" s="27"/>
      <c r="N166" s="160" t="s">
        <v>1</v>
      </c>
      <c r="O166" s="161" t="s">
        <v>37</v>
      </c>
      <c r="P166" s="162">
        <f t="shared" si="28"/>
        <v>0</v>
      </c>
      <c r="Q166" s="162">
        <f t="shared" si="29"/>
        <v>0</v>
      </c>
      <c r="R166" s="162">
        <f t="shared" si="30"/>
        <v>0</v>
      </c>
      <c r="S166" s="163">
        <v>2.6869999999999998</v>
      </c>
      <c r="T166" s="163">
        <f t="shared" si="31"/>
        <v>16.122</v>
      </c>
      <c r="U166" s="163">
        <v>0</v>
      </c>
      <c r="V166" s="163">
        <f t="shared" si="32"/>
        <v>0</v>
      </c>
      <c r="W166" s="163">
        <v>0</v>
      </c>
      <c r="X166" s="164">
        <f t="shared" si="33"/>
        <v>0</v>
      </c>
      <c r="Y166" s="26"/>
      <c r="Z166" s="26"/>
      <c r="AA166" s="26"/>
      <c r="AB166" s="26"/>
      <c r="AC166" s="26"/>
      <c r="AD166" s="26"/>
      <c r="AE166" s="26"/>
      <c r="AR166" s="165" t="s">
        <v>170</v>
      </c>
      <c r="AT166" s="165" t="s">
        <v>167</v>
      </c>
      <c r="AU166" s="165" t="s">
        <v>86</v>
      </c>
      <c r="AY166" s="14" t="s">
        <v>165</v>
      </c>
      <c r="BE166" s="166">
        <f t="shared" si="34"/>
        <v>0</v>
      </c>
      <c r="BF166" s="166">
        <f t="shared" si="35"/>
        <v>0</v>
      </c>
      <c r="BG166" s="166">
        <f t="shared" si="36"/>
        <v>0</v>
      </c>
      <c r="BH166" s="166">
        <f t="shared" si="37"/>
        <v>0</v>
      </c>
      <c r="BI166" s="166">
        <f t="shared" si="38"/>
        <v>0</v>
      </c>
      <c r="BJ166" s="14" t="s">
        <v>86</v>
      </c>
      <c r="BK166" s="166">
        <f t="shared" si="39"/>
        <v>0</v>
      </c>
      <c r="BL166" s="14" t="s">
        <v>170</v>
      </c>
      <c r="BM166" s="165" t="s">
        <v>446</v>
      </c>
    </row>
    <row r="167" spans="1:65" s="2" customFormat="1" ht="37.9" customHeight="1">
      <c r="A167" s="26"/>
      <c r="B167" s="154"/>
      <c r="C167" s="155" t="s">
        <v>267</v>
      </c>
      <c r="D167" s="155" t="s">
        <v>167</v>
      </c>
      <c r="E167" s="223" t="s">
        <v>447</v>
      </c>
      <c r="F167" s="224"/>
      <c r="G167" s="156" t="s">
        <v>181</v>
      </c>
      <c r="H167" s="157">
        <v>2</v>
      </c>
      <c r="I167" s="158">
        <v>0</v>
      </c>
      <c r="J167" s="158">
        <v>0</v>
      </c>
      <c r="K167" s="158">
        <f t="shared" si="27"/>
        <v>0</v>
      </c>
      <c r="L167" s="159"/>
      <c r="M167" s="27"/>
      <c r="N167" s="160" t="s">
        <v>1</v>
      </c>
      <c r="O167" s="161" t="s">
        <v>37</v>
      </c>
      <c r="P167" s="162">
        <f t="shared" si="28"/>
        <v>0</v>
      </c>
      <c r="Q167" s="162">
        <f t="shared" si="29"/>
        <v>0</v>
      </c>
      <c r="R167" s="162">
        <f t="shared" si="30"/>
        <v>0</v>
      </c>
      <c r="S167" s="163">
        <v>2.6869999999999998</v>
      </c>
      <c r="T167" s="163">
        <f t="shared" si="31"/>
        <v>5.3739999999999997</v>
      </c>
      <c r="U167" s="163">
        <v>0</v>
      </c>
      <c r="V167" s="163">
        <f t="shared" si="32"/>
        <v>0</v>
      </c>
      <c r="W167" s="163">
        <v>0</v>
      </c>
      <c r="X167" s="164">
        <f t="shared" si="33"/>
        <v>0</v>
      </c>
      <c r="Y167" s="26"/>
      <c r="Z167" s="26"/>
      <c r="AA167" s="26"/>
      <c r="AB167" s="26"/>
      <c r="AC167" s="26"/>
      <c r="AD167" s="26"/>
      <c r="AE167" s="26"/>
      <c r="AR167" s="165" t="s">
        <v>170</v>
      </c>
      <c r="AT167" s="165" t="s">
        <v>167</v>
      </c>
      <c r="AU167" s="165" t="s">
        <v>86</v>
      </c>
      <c r="AY167" s="14" t="s">
        <v>165</v>
      </c>
      <c r="BE167" s="166">
        <f t="shared" si="34"/>
        <v>0</v>
      </c>
      <c r="BF167" s="166">
        <f t="shared" si="35"/>
        <v>0</v>
      </c>
      <c r="BG167" s="166">
        <f t="shared" si="36"/>
        <v>0</v>
      </c>
      <c r="BH167" s="166">
        <f t="shared" si="37"/>
        <v>0</v>
      </c>
      <c r="BI167" s="166">
        <f t="shared" si="38"/>
        <v>0</v>
      </c>
      <c r="BJ167" s="14" t="s">
        <v>86</v>
      </c>
      <c r="BK167" s="166">
        <f t="shared" si="39"/>
        <v>0</v>
      </c>
      <c r="BL167" s="14" t="s">
        <v>170</v>
      </c>
      <c r="BM167" s="165" t="s">
        <v>448</v>
      </c>
    </row>
    <row r="168" spans="1:65" s="2" customFormat="1" ht="37.9" customHeight="1">
      <c r="A168" s="26"/>
      <c r="B168" s="154"/>
      <c r="C168" s="155" t="s">
        <v>271</v>
      </c>
      <c r="D168" s="155" t="s">
        <v>167</v>
      </c>
      <c r="E168" s="223" t="s">
        <v>449</v>
      </c>
      <c r="F168" s="224"/>
      <c r="G168" s="156" t="s">
        <v>181</v>
      </c>
      <c r="H168" s="157">
        <v>4</v>
      </c>
      <c r="I168" s="158">
        <v>0</v>
      </c>
      <c r="J168" s="158">
        <v>0</v>
      </c>
      <c r="K168" s="158">
        <f t="shared" si="27"/>
        <v>0</v>
      </c>
      <c r="L168" s="159"/>
      <c r="M168" s="27"/>
      <c r="N168" s="160" t="s">
        <v>1</v>
      </c>
      <c r="O168" s="161" t="s">
        <v>37</v>
      </c>
      <c r="P168" s="162">
        <f t="shared" si="28"/>
        <v>0</v>
      </c>
      <c r="Q168" s="162">
        <f t="shared" si="29"/>
        <v>0</v>
      </c>
      <c r="R168" s="162">
        <f t="shared" si="30"/>
        <v>0</v>
      </c>
      <c r="S168" s="163">
        <v>2.6869999999999998</v>
      </c>
      <c r="T168" s="163">
        <f t="shared" si="31"/>
        <v>10.747999999999999</v>
      </c>
      <c r="U168" s="163">
        <v>0</v>
      </c>
      <c r="V168" s="163">
        <f t="shared" si="32"/>
        <v>0</v>
      </c>
      <c r="W168" s="163">
        <v>0</v>
      </c>
      <c r="X168" s="164">
        <f t="shared" si="33"/>
        <v>0</v>
      </c>
      <c r="Y168" s="26"/>
      <c r="Z168" s="26"/>
      <c r="AA168" s="26"/>
      <c r="AB168" s="26"/>
      <c r="AC168" s="26"/>
      <c r="AD168" s="26"/>
      <c r="AE168" s="26"/>
      <c r="AR168" s="165" t="s">
        <v>170</v>
      </c>
      <c r="AT168" s="165" t="s">
        <v>167</v>
      </c>
      <c r="AU168" s="165" t="s">
        <v>86</v>
      </c>
      <c r="AY168" s="14" t="s">
        <v>165</v>
      </c>
      <c r="BE168" s="166">
        <f t="shared" si="34"/>
        <v>0</v>
      </c>
      <c r="BF168" s="166">
        <f t="shared" si="35"/>
        <v>0</v>
      </c>
      <c r="BG168" s="166">
        <f t="shared" si="36"/>
        <v>0</v>
      </c>
      <c r="BH168" s="166">
        <f t="shared" si="37"/>
        <v>0</v>
      </c>
      <c r="BI168" s="166">
        <f t="shared" si="38"/>
        <v>0</v>
      </c>
      <c r="BJ168" s="14" t="s">
        <v>86</v>
      </c>
      <c r="BK168" s="166">
        <f t="shared" si="39"/>
        <v>0</v>
      </c>
      <c r="BL168" s="14" t="s">
        <v>170</v>
      </c>
      <c r="BM168" s="165" t="s">
        <v>450</v>
      </c>
    </row>
    <row r="169" spans="1:65" s="2" customFormat="1" ht="37.9" customHeight="1">
      <c r="A169" s="26"/>
      <c r="B169" s="154"/>
      <c r="C169" s="155" t="s">
        <v>274</v>
      </c>
      <c r="D169" s="155" t="s">
        <v>167</v>
      </c>
      <c r="E169" s="223" t="s">
        <v>451</v>
      </c>
      <c r="F169" s="224"/>
      <c r="G169" s="156" t="s">
        <v>181</v>
      </c>
      <c r="H169" s="157">
        <v>2</v>
      </c>
      <c r="I169" s="158">
        <v>0</v>
      </c>
      <c r="J169" s="158">
        <v>0</v>
      </c>
      <c r="K169" s="158">
        <f t="shared" si="27"/>
        <v>0</v>
      </c>
      <c r="L169" s="159"/>
      <c r="M169" s="27"/>
      <c r="N169" s="160" t="s">
        <v>1</v>
      </c>
      <c r="O169" s="161" t="s">
        <v>37</v>
      </c>
      <c r="P169" s="162">
        <f t="shared" si="28"/>
        <v>0</v>
      </c>
      <c r="Q169" s="162">
        <f t="shared" si="29"/>
        <v>0</v>
      </c>
      <c r="R169" s="162">
        <f t="shared" si="30"/>
        <v>0</v>
      </c>
      <c r="S169" s="163">
        <v>2.6869999999999998</v>
      </c>
      <c r="T169" s="163">
        <f t="shared" si="31"/>
        <v>5.3739999999999997</v>
      </c>
      <c r="U169" s="163">
        <v>0</v>
      </c>
      <c r="V169" s="163">
        <f t="shared" si="32"/>
        <v>0</v>
      </c>
      <c r="W169" s="163">
        <v>0</v>
      </c>
      <c r="X169" s="164">
        <f t="shared" si="33"/>
        <v>0</v>
      </c>
      <c r="Y169" s="26"/>
      <c r="Z169" s="26"/>
      <c r="AA169" s="26"/>
      <c r="AB169" s="26"/>
      <c r="AC169" s="26"/>
      <c r="AD169" s="26"/>
      <c r="AE169" s="26"/>
      <c r="AR169" s="165" t="s">
        <v>170</v>
      </c>
      <c r="AT169" s="165" t="s">
        <v>167</v>
      </c>
      <c r="AU169" s="165" t="s">
        <v>86</v>
      </c>
      <c r="AY169" s="14" t="s">
        <v>165</v>
      </c>
      <c r="BE169" s="166">
        <f t="shared" si="34"/>
        <v>0</v>
      </c>
      <c r="BF169" s="166">
        <f t="shared" si="35"/>
        <v>0</v>
      </c>
      <c r="BG169" s="166">
        <f t="shared" si="36"/>
        <v>0</v>
      </c>
      <c r="BH169" s="166">
        <f t="shared" si="37"/>
        <v>0</v>
      </c>
      <c r="BI169" s="166">
        <f t="shared" si="38"/>
        <v>0</v>
      </c>
      <c r="BJ169" s="14" t="s">
        <v>86</v>
      </c>
      <c r="BK169" s="166">
        <f t="shared" si="39"/>
        <v>0</v>
      </c>
      <c r="BL169" s="14" t="s">
        <v>170</v>
      </c>
      <c r="BM169" s="165" t="s">
        <v>452</v>
      </c>
    </row>
    <row r="170" spans="1:65" s="2" customFormat="1" ht="37.9" customHeight="1">
      <c r="A170" s="26"/>
      <c r="B170" s="154"/>
      <c r="C170" s="155" t="s">
        <v>277</v>
      </c>
      <c r="D170" s="155" t="s">
        <v>167</v>
      </c>
      <c r="E170" s="223" t="s">
        <v>453</v>
      </c>
      <c r="F170" s="224"/>
      <c r="G170" s="156" t="s">
        <v>181</v>
      </c>
      <c r="H170" s="157">
        <v>2</v>
      </c>
      <c r="I170" s="158">
        <v>0</v>
      </c>
      <c r="J170" s="158">
        <v>0</v>
      </c>
      <c r="K170" s="158">
        <f t="shared" si="27"/>
        <v>0</v>
      </c>
      <c r="L170" s="159"/>
      <c r="M170" s="27"/>
      <c r="N170" s="160" t="s">
        <v>1</v>
      </c>
      <c r="O170" s="161" t="s">
        <v>37</v>
      </c>
      <c r="P170" s="162">
        <f t="shared" si="28"/>
        <v>0</v>
      </c>
      <c r="Q170" s="162">
        <f t="shared" si="29"/>
        <v>0</v>
      </c>
      <c r="R170" s="162">
        <f t="shared" si="30"/>
        <v>0</v>
      </c>
      <c r="S170" s="163">
        <v>2.6869999999999998</v>
      </c>
      <c r="T170" s="163">
        <f t="shared" si="31"/>
        <v>5.3739999999999997</v>
      </c>
      <c r="U170" s="163">
        <v>0</v>
      </c>
      <c r="V170" s="163">
        <f t="shared" si="32"/>
        <v>0</v>
      </c>
      <c r="W170" s="163">
        <v>0</v>
      </c>
      <c r="X170" s="164">
        <f t="shared" si="33"/>
        <v>0</v>
      </c>
      <c r="Y170" s="26"/>
      <c r="Z170" s="26"/>
      <c r="AA170" s="26"/>
      <c r="AB170" s="26"/>
      <c r="AC170" s="26"/>
      <c r="AD170" s="26"/>
      <c r="AE170" s="26"/>
      <c r="AR170" s="165" t="s">
        <v>170</v>
      </c>
      <c r="AT170" s="165" t="s">
        <v>167</v>
      </c>
      <c r="AU170" s="165" t="s">
        <v>86</v>
      </c>
      <c r="AY170" s="14" t="s">
        <v>165</v>
      </c>
      <c r="BE170" s="166">
        <f t="shared" si="34"/>
        <v>0</v>
      </c>
      <c r="BF170" s="166">
        <f t="shared" si="35"/>
        <v>0</v>
      </c>
      <c r="BG170" s="166">
        <f t="shared" si="36"/>
        <v>0</v>
      </c>
      <c r="BH170" s="166">
        <f t="shared" si="37"/>
        <v>0</v>
      </c>
      <c r="BI170" s="166">
        <f t="shared" si="38"/>
        <v>0</v>
      </c>
      <c r="BJ170" s="14" t="s">
        <v>86</v>
      </c>
      <c r="BK170" s="166">
        <f t="shared" si="39"/>
        <v>0</v>
      </c>
      <c r="BL170" s="14" t="s">
        <v>170</v>
      </c>
      <c r="BM170" s="165" t="s">
        <v>454</v>
      </c>
    </row>
    <row r="171" spans="1:65" s="2" customFormat="1" ht="37.9" customHeight="1">
      <c r="A171" s="26"/>
      <c r="B171" s="154"/>
      <c r="C171" s="155" t="s">
        <v>280</v>
      </c>
      <c r="D171" s="155" t="s">
        <v>167</v>
      </c>
      <c r="E171" s="223" t="s">
        <v>455</v>
      </c>
      <c r="F171" s="224"/>
      <c r="G171" s="156" t="s">
        <v>181</v>
      </c>
      <c r="H171" s="157">
        <v>61</v>
      </c>
      <c r="I171" s="158">
        <v>0</v>
      </c>
      <c r="J171" s="158">
        <v>0</v>
      </c>
      <c r="K171" s="158">
        <f t="shared" si="27"/>
        <v>0</v>
      </c>
      <c r="L171" s="159"/>
      <c r="M171" s="27"/>
      <c r="N171" s="160" t="s">
        <v>1</v>
      </c>
      <c r="O171" s="161" t="s">
        <v>37</v>
      </c>
      <c r="P171" s="162">
        <f t="shared" si="28"/>
        <v>0</v>
      </c>
      <c r="Q171" s="162">
        <f t="shared" si="29"/>
        <v>0</v>
      </c>
      <c r="R171" s="162">
        <f t="shared" si="30"/>
        <v>0</v>
      </c>
      <c r="S171" s="163">
        <v>2.6869999999999998</v>
      </c>
      <c r="T171" s="163">
        <f t="shared" si="31"/>
        <v>163.90699999999998</v>
      </c>
      <c r="U171" s="163">
        <v>0</v>
      </c>
      <c r="V171" s="163">
        <f t="shared" si="32"/>
        <v>0</v>
      </c>
      <c r="W171" s="163">
        <v>0</v>
      </c>
      <c r="X171" s="164">
        <f t="shared" si="33"/>
        <v>0</v>
      </c>
      <c r="Y171" s="26"/>
      <c r="Z171" s="26"/>
      <c r="AA171" s="26"/>
      <c r="AB171" s="26"/>
      <c r="AC171" s="26"/>
      <c r="AD171" s="26"/>
      <c r="AE171" s="26"/>
      <c r="AR171" s="165" t="s">
        <v>170</v>
      </c>
      <c r="AT171" s="165" t="s">
        <v>167</v>
      </c>
      <c r="AU171" s="165" t="s">
        <v>86</v>
      </c>
      <c r="AY171" s="14" t="s">
        <v>165</v>
      </c>
      <c r="BE171" s="166">
        <f t="shared" si="34"/>
        <v>0</v>
      </c>
      <c r="BF171" s="166">
        <f t="shared" si="35"/>
        <v>0</v>
      </c>
      <c r="BG171" s="166">
        <f t="shared" si="36"/>
        <v>0</v>
      </c>
      <c r="BH171" s="166">
        <f t="shared" si="37"/>
        <v>0</v>
      </c>
      <c r="BI171" s="166">
        <f t="shared" si="38"/>
        <v>0</v>
      </c>
      <c r="BJ171" s="14" t="s">
        <v>86</v>
      </c>
      <c r="BK171" s="166">
        <f t="shared" si="39"/>
        <v>0</v>
      </c>
      <c r="BL171" s="14" t="s">
        <v>170</v>
      </c>
      <c r="BM171" s="165" t="s">
        <v>456</v>
      </c>
    </row>
    <row r="172" spans="1:65" s="2" customFormat="1" ht="37.9" customHeight="1">
      <c r="A172" s="26"/>
      <c r="B172" s="154"/>
      <c r="C172" s="155" t="s">
        <v>283</v>
      </c>
      <c r="D172" s="155" t="s">
        <v>167</v>
      </c>
      <c r="E172" s="223" t="s">
        <v>457</v>
      </c>
      <c r="F172" s="224"/>
      <c r="G172" s="156" t="s">
        <v>181</v>
      </c>
      <c r="H172" s="157">
        <v>1</v>
      </c>
      <c r="I172" s="158">
        <v>0</v>
      </c>
      <c r="J172" s="158">
        <v>0</v>
      </c>
      <c r="K172" s="158">
        <f t="shared" si="27"/>
        <v>0</v>
      </c>
      <c r="L172" s="159"/>
      <c r="M172" s="27"/>
      <c r="N172" s="160" t="s">
        <v>1</v>
      </c>
      <c r="O172" s="161" t="s">
        <v>37</v>
      </c>
      <c r="P172" s="162">
        <f t="shared" si="28"/>
        <v>0</v>
      </c>
      <c r="Q172" s="162">
        <f t="shared" si="29"/>
        <v>0</v>
      </c>
      <c r="R172" s="162">
        <f t="shared" si="30"/>
        <v>0</v>
      </c>
      <c r="S172" s="163">
        <v>2.6869999999999998</v>
      </c>
      <c r="T172" s="163">
        <f t="shared" si="31"/>
        <v>2.6869999999999998</v>
      </c>
      <c r="U172" s="163">
        <v>0</v>
      </c>
      <c r="V172" s="163">
        <f t="shared" si="32"/>
        <v>0</v>
      </c>
      <c r="W172" s="163">
        <v>0</v>
      </c>
      <c r="X172" s="164">
        <f t="shared" si="33"/>
        <v>0</v>
      </c>
      <c r="Y172" s="26"/>
      <c r="Z172" s="26"/>
      <c r="AA172" s="26"/>
      <c r="AB172" s="26"/>
      <c r="AC172" s="26"/>
      <c r="AD172" s="26"/>
      <c r="AE172" s="26"/>
      <c r="AR172" s="165" t="s">
        <v>170</v>
      </c>
      <c r="AT172" s="165" t="s">
        <v>167</v>
      </c>
      <c r="AU172" s="165" t="s">
        <v>86</v>
      </c>
      <c r="AY172" s="14" t="s">
        <v>165</v>
      </c>
      <c r="BE172" s="166">
        <f t="shared" si="34"/>
        <v>0</v>
      </c>
      <c r="BF172" s="166">
        <f t="shared" si="35"/>
        <v>0</v>
      </c>
      <c r="BG172" s="166">
        <f t="shared" si="36"/>
        <v>0</v>
      </c>
      <c r="BH172" s="166">
        <f t="shared" si="37"/>
        <v>0</v>
      </c>
      <c r="BI172" s="166">
        <f t="shared" si="38"/>
        <v>0</v>
      </c>
      <c r="BJ172" s="14" t="s">
        <v>86</v>
      </c>
      <c r="BK172" s="166">
        <f t="shared" si="39"/>
        <v>0</v>
      </c>
      <c r="BL172" s="14" t="s">
        <v>170</v>
      </c>
      <c r="BM172" s="165" t="s">
        <v>458</v>
      </c>
    </row>
    <row r="173" spans="1:65" s="2" customFormat="1" ht="37.9" customHeight="1">
      <c r="A173" s="26"/>
      <c r="B173" s="154"/>
      <c r="C173" s="155" t="s">
        <v>286</v>
      </c>
      <c r="D173" s="155" t="s">
        <v>167</v>
      </c>
      <c r="E173" s="223" t="s">
        <v>459</v>
      </c>
      <c r="F173" s="224"/>
      <c r="G173" s="156" t="s">
        <v>181</v>
      </c>
      <c r="H173" s="157">
        <v>3</v>
      </c>
      <c r="I173" s="158">
        <v>0</v>
      </c>
      <c r="J173" s="158">
        <v>0</v>
      </c>
      <c r="K173" s="158">
        <f t="shared" si="27"/>
        <v>0</v>
      </c>
      <c r="L173" s="159"/>
      <c r="M173" s="27"/>
      <c r="N173" s="160" t="s">
        <v>1</v>
      </c>
      <c r="O173" s="161" t="s">
        <v>37</v>
      </c>
      <c r="P173" s="162">
        <f t="shared" si="28"/>
        <v>0</v>
      </c>
      <c r="Q173" s="162">
        <f t="shared" si="29"/>
        <v>0</v>
      </c>
      <c r="R173" s="162">
        <f t="shared" si="30"/>
        <v>0</v>
      </c>
      <c r="S173" s="163">
        <v>2.6869999999999998</v>
      </c>
      <c r="T173" s="163">
        <f t="shared" si="31"/>
        <v>8.0609999999999999</v>
      </c>
      <c r="U173" s="163">
        <v>0</v>
      </c>
      <c r="V173" s="163">
        <f t="shared" si="32"/>
        <v>0</v>
      </c>
      <c r="W173" s="163">
        <v>0</v>
      </c>
      <c r="X173" s="164">
        <f t="shared" si="33"/>
        <v>0</v>
      </c>
      <c r="Y173" s="26"/>
      <c r="Z173" s="26"/>
      <c r="AA173" s="26"/>
      <c r="AB173" s="26"/>
      <c r="AC173" s="26"/>
      <c r="AD173" s="26"/>
      <c r="AE173" s="26"/>
      <c r="AR173" s="165" t="s">
        <v>170</v>
      </c>
      <c r="AT173" s="165" t="s">
        <v>167</v>
      </c>
      <c r="AU173" s="165" t="s">
        <v>86</v>
      </c>
      <c r="AY173" s="14" t="s">
        <v>165</v>
      </c>
      <c r="BE173" s="166">
        <f t="shared" si="34"/>
        <v>0</v>
      </c>
      <c r="BF173" s="166">
        <f t="shared" si="35"/>
        <v>0</v>
      </c>
      <c r="BG173" s="166">
        <f t="shared" si="36"/>
        <v>0</v>
      </c>
      <c r="BH173" s="166">
        <f t="shared" si="37"/>
        <v>0</v>
      </c>
      <c r="BI173" s="166">
        <f t="shared" si="38"/>
        <v>0</v>
      </c>
      <c r="BJ173" s="14" t="s">
        <v>86</v>
      </c>
      <c r="BK173" s="166">
        <f t="shared" si="39"/>
        <v>0</v>
      </c>
      <c r="BL173" s="14" t="s">
        <v>170</v>
      </c>
      <c r="BM173" s="165" t="s">
        <v>460</v>
      </c>
    </row>
    <row r="174" spans="1:65" s="2" customFormat="1" ht="37.9" customHeight="1">
      <c r="A174" s="26"/>
      <c r="B174" s="154"/>
      <c r="C174" s="155" t="s">
        <v>289</v>
      </c>
      <c r="D174" s="155" t="s">
        <v>167</v>
      </c>
      <c r="E174" s="223" t="s">
        <v>461</v>
      </c>
      <c r="F174" s="224"/>
      <c r="G174" s="156" t="s">
        <v>181</v>
      </c>
      <c r="H174" s="157">
        <v>1</v>
      </c>
      <c r="I174" s="158">
        <v>0</v>
      </c>
      <c r="J174" s="158">
        <v>0</v>
      </c>
      <c r="K174" s="158">
        <f t="shared" si="27"/>
        <v>0</v>
      </c>
      <c r="L174" s="159"/>
      <c r="M174" s="27"/>
      <c r="N174" s="160" t="s">
        <v>1</v>
      </c>
      <c r="O174" s="161" t="s">
        <v>37</v>
      </c>
      <c r="P174" s="162">
        <f t="shared" si="28"/>
        <v>0</v>
      </c>
      <c r="Q174" s="162">
        <f t="shared" si="29"/>
        <v>0</v>
      </c>
      <c r="R174" s="162">
        <f t="shared" si="30"/>
        <v>0</v>
      </c>
      <c r="S174" s="163">
        <v>2.6869999999999998</v>
      </c>
      <c r="T174" s="163">
        <f t="shared" si="31"/>
        <v>2.6869999999999998</v>
      </c>
      <c r="U174" s="163">
        <v>0</v>
      </c>
      <c r="V174" s="163">
        <f t="shared" si="32"/>
        <v>0</v>
      </c>
      <c r="W174" s="163">
        <v>0</v>
      </c>
      <c r="X174" s="164">
        <f t="shared" si="33"/>
        <v>0</v>
      </c>
      <c r="Y174" s="26"/>
      <c r="Z174" s="26"/>
      <c r="AA174" s="26"/>
      <c r="AB174" s="26"/>
      <c r="AC174" s="26"/>
      <c r="AD174" s="26"/>
      <c r="AE174" s="26"/>
      <c r="AR174" s="165" t="s">
        <v>170</v>
      </c>
      <c r="AT174" s="165" t="s">
        <v>167</v>
      </c>
      <c r="AU174" s="165" t="s">
        <v>86</v>
      </c>
      <c r="AY174" s="14" t="s">
        <v>165</v>
      </c>
      <c r="BE174" s="166">
        <f t="shared" si="34"/>
        <v>0</v>
      </c>
      <c r="BF174" s="166">
        <f t="shared" si="35"/>
        <v>0</v>
      </c>
      <c r="BG174" s="166">
        <f t="shared" si="36"/>
        <v>0</v>
      </c>
      <c r="BH174" s="166">
        <f t="shared" si="37"/>
        <v>0</v>
      </c>
      <c r="BI174" s="166">
        <f t="shared" si="38"/>
        <v>0</v>
      </c>
      <c r="BJ174" s="14" t="s">
        <v>86</v>
      </c>
      <c r="BK174" s="166">
        <f t="shared" si="39"/>
        <v>0</v>
      </c>
      <c r="BL174" s="14" t="s">
        <v>170</v>
      </c>
      <c r="BM174" s="165" t="s">
        <v>462</v>
      </c>
    </row>
    <row r="175" spans="1:65" s="2" customFormat="1" ht="37.9" customHeight="1">
      <c r="A175" s="26"/>
      <c r="B175" s="154"/>
      <c r="C175" s="155" t="s">
        <v>291</v>
      </c>
      <c r="D175" s="155" t="s">
        <v>167</v>
      </c>
      <c r="E175" s="223" t="s">
        <v>463</v>
      </c>
      <c r="F175" s="224"/>
      <c r="G175" s="156" t="s">
        <v>181</v>
      </c>
      <c r="H175" s="157">
        <v>2</v>
      </c>
      <c r="I175" s="158">
        <v>0</v>
      </c>
      <c r="J175" s="158">
        <v>0</v>
      </c>
      <c r="K175" s="158">
        <f t="shared" si="27"/>
        <v>0</v>
      </c>
      <c r="L175" s="159"/>
      <c r="M175" s="27"/>
      <c r="N175" s="160" t="s">
        <v>1</v>
      </c>
      <c r="O175" s="161" t="s">
        <v>37</v>
      </c>
      <c r="P175" s="162">
        <f t="shared" si="28"/>
        <v>0</v>
      </c>
      <c r="Q175" s="162">
        <f t="shared" si="29"/>
        <v>0</v>
      </c>
      <c r="R175" s="162">
        <f t="shared" si="30"/>
        <v>0</v>
      </c>
      <c r="S175" s="163">
        <v>2.6869999999999998</v>
      </c>
      <c r="T175" s="163">
        <f t="shared" si="31"/>
        <v>5.3739999999999997</v>
      </c>
      <c r="U175" s="163">
        <v>0</v>
      </c>
      <c r="V175" s="163">
        <f t="shared" si="32"/>
        <v>0</v>
      </c>
      <c r="W175" s="163">
        <v>0</v>
      </c>
      <c r="X175" s="164">
        <f t="shared" si="33"/>
        <v>0</v>
      </c>
      <c r="Y175" s="26"/>
      <c r="Z175" s="26"/>
      <c r="AA175" s="26"/>
      <c r="AB175" s="26"/>
      <c r="AC175" s="26"/>
      <c r="AD175" s="26"/>
      <c r="AE175" s="26"/>
      <c r="AR175" s="165" t="s">
        <v>170</v>
      </c>
      <c r="AT175" s="165" t="s">
        <v>167</v>
      </c>
      <c r="AU175" s="165" t="s">
        <v>86</v>
      </c>
      <c r="AY175" s="14" t="s">
        <v>165</v>
      </c>
      <c r="BE175" s="166">
        <f t="shared" si="34"/>
        <v>0</v>
      </c>
      <c r="BF175" s="166">
        <f t="shared" si="35"/>
        <v>0</v>
      </c>
      <c r="BG175" s="166">
        <f t="shared" si="36"/>
        <v>0</v>
      </c>
      <c r="BH175" s="166">
        <f t="shared" si="37"/>
        <v>0</v>
      </c>
      <c r="BI175" s="166">
        <f t="shared" si="38"/>
        <v>0</v>
      </c>
      <c r="BJ175" s="14" t="s">
        <v>86</v>
      </c>
      <c r="BK175" s="166">
        <f t="shared" si="39"/>
        <v>0</v>
      </c>
      <c r="BL175" s="14" t="s">
        <v>170</v>
      </c>
      <c r="BM175" s="165" t="s">
        <v>464</v>
      </c>
    </row>
    <row r="176" spans="1:65" s="2" customFormat="1" ht="37.9" customHeight="1">
      <c r="A176" s="26"/>
      <c r="B176" s="154"/>
      <c r="C176" s="155" t="s">
        <v>294</v>
      </c>
      <c r="D176" s="155" t="s">
        <v>167</v>
      </c>
      <c r="E176" s="223" t="s">
        <v>465</v>
      </c>
      <c r="F176" s="224"/>
      <c r="G176" s="156" t="s">
        <v>181</v>
      </c>
      <c r="H176" s="157">
        <v>1</v>
      </c>
      <c r="I176" s="158">
        <v>0</v>
      </c>
      <c r="J176" s="158">
        <v>0</v>
      </c>
      <c r="K176" s="158">
        <f t="shared" si="27"/>
        <v>0</v>
      </c>
      <c r="L176" s="159"/>
      <c r="M176" s="27"/>
      <c r="N176" s="160" t="s">
        <v>1</v>
      </c>
      <c r="O176" s="161" t="s">
        <v>37</v>
      </c>
      <c r="P176" s="162">
        <f t="shared" si="28"/>
        <v>0</v>
      </c>
      <c r="Q176" s="162">
        <f t="shared" si="29"/>
        <v>0</v>
      </c>
      <c r="R176" s="162">
        <f t="shared" si="30"/>
        <v>0</v>
      </c>
      <c r="S176" s="163">
        <v>2.6869999999999998</v>
      </c>
      <c r="T176" s="163">
        <f t="shared" si="31"/>
        <v>2.6869999999999998</v>
      </c>
      <c r="U176" s="163">
        <v>0</v>
      </c>
      <c r="V176" s="163">
        <f t="shared" si="32"/>
        <v>0</v>
      </c>
      <c r="W176" s="163">
        <v>0</v>
      </c>
      <c r="X176" s="164">
        <f t="shared" si="33"/>
        <v>0</v>
      </c>
      <c r="Y176" s="26"/>
      <c r="Z176" s="26"/>
      <c r="AA176" s="26"/>
      <c r="AB176" s="26"/>
      <c r="AC176" s="26"/>
      <c r="AD176" s="26"/>
      <c r="AE176" s="26"/>
      <c r="AR176" s="165" t="s">
        <v>170</v>
      </c>
      <c r="AT176" s="165" t="s">
        <v>167</v>
      </c>
      <c r="AU176" s="165" t="s">
        <v>86</v>
      </c>
      <c r="AY176" s="14" t="s">
        <v>165</v>
      </c>
      <c r="BE176" s="166">
        <f t="shared" si="34"/>
        <v>0</v>
      </c>
      <c r="BF176" s="166">
        <f t="shared" si="35"/>
        <v>0</v>
      </c>
      <c r="BG176" s="166">
        <f t="shared" si="36"/>
        <v>0</v>
      </c>
      <c r="BH176" s="166">
        <f t="shared" si="37"/>
        <v>0</v>
      </c>
      <c r="BI176" s="166">
        <f t="shared" si="38"/>
        <v>0</v>
      </c>
      <c r="BJ176" s="14" t="s">
        <v>86</v>
      </c>
      <c r="BK176" s="166">
        <f t="shared" si="39"/>
        <v>0</v>
      </c>
      <c r="BL176" s="14" t="s">
        <v>170</v>
      </c>
      <c r="BM176" s="165" t="s">
        <v>466</v>
      </c>
    </row>
    <row r="177" spans="1:65" s="2" customFormat="1" ht="37.9" customHeight="1">
      <c r="A177" s="26"/>
      <c r="B177" s="154"/>
      <c r="C177" s="155" t="s">
        <v>298</v>
      </c>
      <c r="D177" s="155" t="s">
        <v>167</v>
      </c>
      <c r="E177" s="223" t="s">
        <v>467</v>
      </c>
      <c r="F177" s="224"/>
      <c r="G177" s="156" t="s">
        <v>181</v>
      </c>
      <c r="H177" s="157">
        <v>1</v>
      </c>
      <c r="I177" s="158">
        <v>0</v>
      </c>
      <c r="J177" s="158">
        <v>0</v>
      </c>
      <c r="K177" s="158">
        <f t="shared" si="27"/>
        <v>0</v>
      </c>
      <c r="L177" s="159"/>
      <c r="M177" s="27"/>
      <c r="N177" s="160" t="s">
        <v>1</v>
      </c>
      <c r="O177" s="161" t="s">
        <v>37</v>
      </c>
      <c r="P177" s="162">
        <f t="shared" si="28"/>
        <v>0</v>
      </c>
      <c r="Q177" s="162">
        <f t="shared" si="29"/>
        <v>0</v>
      </c>
      <c r="R177" s="162">
        <f t="shared" si="30"/>
        <v>0</v>
      </c>
      <c r="S177" s="163">
        <v>2.6869999999999998</v>
      </c>
      <c r="T177" s="163">
        <f t="shared" si="31"/>
        <v>2.6869999999999998</v>
      </c>
      <c r="U177" s="163">
        <v>0</v>
      </c>
      <c r="V177" s="163">
        <f t="shared" si="32"/>
        <v>0</v>
      </c>
      <c r="W177" s="163">
        <v>0</v>
      </c>
      <c r="X177" s="164">
        <f t="shared" si="33"/>
        <v>0</v>
      </c>
      <c r="Y177" s="26"/>
      <c r="Z177" s="26"/>
      <c r="AA177" s="26"/>
      <c r="AB177" s="26"/>
      <c r="AC177" s="26"/>
      <c r="AD177" s="26"/>
      <c r="AE177" s="26"/>
      <c r="AR177" s="165" t="s">
        <v>170</v>
      </c>
      <c r="AT177" s="165" t="s">
        <v>167</v>
      </c>
      <c r="AU177" s="165" t="s">
        <v>86</v>
      </c>
      <c r="AY177" s="14" t="s">
        <v>165</v>
      </c>
      <c r="BE177" s="166">
        <f t="shared" si="34"/>
        <v>0</v>
      </c>
      <c r="BF177" s="166">
        <f t="shared" si="35"/>
        <v>0</v>
      </c>
      <c r="BG177" s="166">
        <f t="shared" si="36"/>
        <v>0</v>
      </c>
      <c r="BH177" s="166">
        <f t="shared" si="37"/>
        <v>0</v>
      </c>
      <c r="BI177" s="166">
        <f t="shared" si="38"/>
        <v>0</v>
      </c>
      <c r="BJ177" s="14" t="s">
        <v>86</v>
      </c>
      <c r="BK177" s="166">
        <f t="shared" si="39"/>
        <v>0</v>
      </c>
      <c r="BL177" s="14" t="s">
        <v>170</v>
      </c>
      <c r="BM177" s="165" t="s">
        <v>468</v>
      </c>
    </row>
    <row r="178" spans="1:65" s="12" customFormat="1" ht="25.9" customHeight="1">
      <c r="B178" s="141"/>
      <c r="D178" s="142" t="s">
        <v>72</v>
      </c>
      <c r="E178" s="143" t="s">
        <v>363</v>
      </c>
      <c r="F178" s="143" t="s">
        <v>364</v>
      </c>
      <c r="K178" s="144">
        <f>BK178</f>
        <v>0</v>
      </c>
      <c r="M178" s="141"/>
      <c r="N178" s="145"/>
      <c r="O178" s="146"/>
      <c r="P178" s="146"/>
      <c r="Q178" s="147">
        <f>Q179+Q188</f>
        <v>0</v>
      </c>
      <c r="R178" s="147">
        <f>R179+R188</f>
        <v>0</v>
      </c>
      <c r="S178" s="146"/>
      <c r="T178" s="148">
        <f>T179+T188</f>
        <v>551.44099999999992</v>
      </c>
      <c r="U178" s="146"/>
      <c r="V178" s="148">
        <f>V179+V188</f>
        <v>2.0200000000000001E-3</v>
      </c>
      <c r="W178" s="146"/>
      <c r="X178" s="149">
        <f>X179+X188</f>
        <v>0</v>
      </c>
      <c r="AR178" s="142" t="s">
        <v>86</v>
      </c>
      <c r="AT178" s="150" t="s">
        <v>72</v>
      </c>
      <c r="AU178" s="150" t="s">
        <v>73</v>
      </c>
      <c r="AY178" s="142" t="s">
        <v>165</v>
      </c>
      <c r="BK178" s="151">
        <f>BK179+BK188</f>
        <v>0</v>
      </c>
    </row>
    <row r="179" spans="1:65" s="12" customFormat="1" ht="22.9" customHeight="1">
      <c r="B179" s="141"/>
      <c r="D179" s="142" t="s">
        <v>72</v>
      </c>
      <c r="E179" s="152" t="s">
        <v>469</v>
      </c>
      <c r="F179" s="152" t="s">
        <v>470</v>
      </c>
      <c r="K179" s="153">
        <f>BK179</f>
        <v>0</v>
      </c>
      <c r="M179" s="141"/>
      <c r="N179" s="145"/>
      <c r="O179" s="146"/>
      <c r="P179" s="146"/>
      <c r="Q179" s="147">
        <f>SUM(Q180:Q187)</f>
        <v>0</v>
      </c>
      <c r="R179" s="147">
        <f>SUM(R180:R187)</f>
        <v>0</v>
      </c>
      <c r="S179" s="146"/>
      <c r="T179" s="148">
        <f>SUM(T180:T187)</f>
        <v>549.36899999999991</v>
      </c>
      <c r="U179" s="146"/>
      <c r="V179" s="148">
        <f>SUM(V180:V187)</f>
        <v>2.0200000000000001E-3</v>
      </c>
      <c r="W179" s="146"/>
      <c r="X179" s="149">
        <f>SUM(X180:X187)</f>
        <v>0</v>
      </c>
      <c r="AR179" s="142" t="s">
        <v>86</v>
      </c>
      <c r="AT179" s="150" t="s">
        <v>72</v>
      </c>
      <c r="AU179" s="150" t="s">
        <v>80</v>
      </c>
      <c r="AY179" s="142" t="s">
        <v>165</v>
      </c>
      <c r="BK179" s="151">
        <f>SUM(BK180:BK187)</f>
        <v>0</v>
      </c>
    </row>
    <row r="180" spans="1:65" s="2" customFormat="1" ht="24.2" customHeight="1">
      <c r="A180" s="26"/>
      <c r="B180" s="154"/>
      <c r="C180" s="155" t="s">
        <v>302</v>
      </c>
      <c r="D180" s="155" t="s">
        <v>167</v>
      </c>
      <c r="E180" s="223" t="s">
        <v>471</v>
      </c>
      <c r="F180" s="224"/>
      <c r="G180" s="156" t="s">
        <v>181</v>
      </c>
      <c r="H180" s="157">
        <v>101</v>
      </c>
      <c r="I180" s="158">
        <v>0</v>
      </c>
      <c r="J180" s="158">
        <v>0</v>
      </c>
      <c r="K180" s="158">
        <f t="shared" ref="K180:K187" si="40">ROUND(P180*H180,2)</f>
        <v>0</v>
      </c>
      <c r="L180" s="159"/>
      <c r="M180" s="27"/>
      <c r="N180" s="160" t="s">
        <v>1</v>
      </c>
      <c r="O180" s="161" t="s">
        <v>37</v>
      </c>
      <c r="P180" s="162">
        <f t="shared" ref="P180:P187" si="41">I180+J180</f>
        <v>0</v>
      </c>
      <c r="Q180" s="162">
        <f t="shared" ref="Q180:Q187" si="42">ROUND(I180*H180,2)</f>
        <v>0</v>
      </c>
      <c r="R180" s="162">
        <f t="shared" ref="R180:R187" si="43">ROUND(J180*H180,2)</f>
        <v>0</v>
      </c>
      <c r="S180" s="163">
        <v>0.82299999999999995</v>
      </c>
      <c r="T180" s="163">
        <f t="shared" ref="T180:T187" si="44">S180*H180</f>
        <v>83.12299999999999</v>
      </c>
      <c r="U180" s="163">
        <v>2.0000000000000002E-5</v>
      </c>
      <c r="V180" s="163">
        <f t="shared" ref="V180:V187" si="45">U180*H180</f>
        <v>2.0200000000000001E-3</v>
      </c>
      <c r="W180" s="163">
        <v>0</v>
      </c>
      <c r="X180" s="164">
        <f t="shared" ref="X180:X187" si="46">W180*H180</f>
        <v>0</v>
      </c>
      <c r="Y180" s="26"/>
      <c r="Z180" s="26"/>
      <c r="AA180" s="26"/>
      <c r="AB180" s="26"/>
      <c r="AC180" s="26"/>
      <c r="AD180" s="26"/>
      <c r="AE180" s="26"/>
      <c r="AR180" s="165" t="s">
        <v>214</v>
      </c>
      <c r="AT180" s="165" t="s">
        <v>167</v>
      </c>
      <c r="AU180" s="165" t="s">
        <v>86</v>
      </c>
      <c r="AY180" s="14" t="s">
        <v>165</v>
      </c>
      <c r="BE180" s="166">
        <f t="shared" ref="BE180:BE187" si="47">IF(O180="základná",K180,0)</f>
        <v>0</v>
      </c>
      <c r="BF180" s="166">
        <f t="shared" ref="BF180:BF187" si="48">IF(O180="znížená",K180,0)</f>
        <v>0</v>
      </c>
      <c r="BG180" s="166">
        <f t="shared" ref="BG180:BG187" si="49">IF(O180="zákl. prenesená",K180,0)</f>
        <v>0</v>
      </c>
      <c r="BH180" s="166">
        <f t="shared" ref="BH180:BH187" si="50">IF(O180="zníž. prenesená",K180,0)</f>
        <v>0</v>
      </c>
      <c r="BI180" s="166">
        <f t="shared" ref="BI180:BI187" si="51">IF(O180="nulová",K180,0)</f>
        <v>0</v>
      </c>
      <c r="BJ180" s="14" t="s">
        <v>86</v>
      </c>
      <c r="BK180" s="166">
        <f t="shared" ref="BK180:BK187" si="52">ROUND(P180*H180,2)</f>
        <v>0</v>
      </c>
      <c r="BL180" s="14" t="s">
        <v>214</v>
      </c>
      <c r="BM180" s="165" t="s">
        <v>472</v>
      </c>
    </row>
    <row r="181" spans="1:65" s="2" customFormat="1" ht="24.2" customHeight="1">
      <c r="A181" s="26"/>
      <c r="B181" s="154"/>
      <c r="C181" s="155" t="s">
        <v>304</v>
      </c>
      <c r="D181" s="155" t="s">
        <v>167</v>
      </c>
      <c r="E181" s="223" t="s">
        <v>473</v>
      </c>
      <c r="F181" s="224"/>
      <c r="G181" s="156" t="s">
        <v>181</v>
      </c>
      <c r="H181" s="157">
        <v>7</v>
      </c>
      <c r="I181" s="158">
        <v>0</v>
      </c>
      <c r="J181" s="158">
        <v>0</v>
      </c>
      <c r="K181" s="158">
        <f t="shared" si="40"/>
        <v>0</v>
      </c>
      <c r="L181" s="159"/>
      <c r="M181" s="27"/>
      <c r="N181" s="160" t="s">
        <v>1</v>
      </c>
      <c r="O181" s="161" t="s">
        <v>37</v>
      </c>
      <c r="P181" s="162">
        <f t="shared" si="41"/>
        <v>0</v>
      </c>
      <c r="Q181" s="162">
        <f t="shared" si="42"/>
        <v>0</v>
      </c>
      <c r="R181" s="162">
        <f t="shared" si="43"/>
        <v>0</v>
      </c>
      <c r="S181" s="163">
        <v>0.82299999999999995</v>
      </c>
      <c r="T181" s="163">
        <f t="shared" si="44"/>
        <v>5.7609999999999992</v>
      </c>
      <c r="U181" s="163">
        <v>0</v>
      </c>
      <c r="V181" s="163">
        <f t="shared" si="45"/>
        <v>0</v>
      </c>
      <c r="W181" s="163">
        <v>0</v>
      </c>
      <c r="X181" s="164">
        <f t="shared" si="46"/>
        <v>0</v>
      </c>
      <c r="Y181" s="26"/>
      <c r="Z181" s="26"/>
      <c r="AA181" s="26"/>
      <c r="AB181" s="26"/>
      <c r="AC181" s="26"/>
      <c r="AD181" s="26"/>
      <c r="AE181" s="26"/>
      <c r="AR181" s="165" t="s">
        <v>214</v>
      </c>
      <c r="AT181" s="165" t="s">
        <v>167</v>
      </c>
      <c r="AU181" s="165" t="s">
        <v>86</v>
      </c>
      <c r="AY181" s="14" t="s">
        <v>165</v>
      </c>
      <c r="BE181" s="166">
        <f t="shared" si="47"/>
        <v>0</v>
      </c>
      <c r="BF181" s="166">
        <f t="shared" si="48"/>
        <v>0</v>
      </c>
      <c r="BG181" s="166">
        <f t="shared" si="49"/>
        <v>0</v>
      </c>
      <c r="BH181" s="166">
        <f t="shared" si="50"/>
        <v>0</v>
      </c>
      <c r="BI181" s="166">
        <f t="shared" si="51"/>
        <v>0</v>
      </c>
      <c r="BJ181" s="14" t="s">
        <v>86</v>
      </c>
      <c r="BK181" s="166">
        <f t="shared" si="52"/>
        <v>0</v>
      </c>
      <c r="BL181" s="14" t="s">
        <v>214</v>
      </c>
      <c r="BM181" s="165" t="s">
        <v>474</v>
      </c>
    </row>
    <row r="182" spans="1:65" s="2" customFormat="1" ht="37.9" customHeight="1">
      <c r="A182" s="26"/>
      <c r="B182" s="154"/>
      <c r="C182" s="155" t="s">
        <v>307</v>
      </c>
      <c r="D182" s="155" t="s">
        <v>167</v>
      </c>
      <c r="E182" s="223" t="s">
        <v>475</v>
      </c>
      <c r="F182" s="224"/>
      <c r="G182" s="156" t="s">
        <v>181</v>
      </c>
      <c r="H182" s="157">
        <v>2</v>
      </c>
      <c r="I182" s="158">
        <v>0</v>
      </c>
      <c r="J182" s="158">
        <v>0</v>
      </c>
      <c r="K182" s="158">
        <f t="shared" si="40"/>
        <v>0</v>
      </c>
      <c r="L182" s="159"/>
      <c r="M182" s="27"/>
      <c r="N182" s="160" t="s">
        <v>1</v>
      </c>
      <c r="O182" s="161" t="s">
        <v>37</v>
      </c>
      <c r="P182" s="162">
        <f t="shared" si="41"/>
        <v>0</v>
      </c>
      <c r="Q182" s="162">
        <f t="shared" si="42"/>
        <v>0</v>
      </c>
      <c r="R182" s="162">
        <f t="shared" si="43"/>
        <v>0</v>
      </c>
      <c r="S182" s="163">
        <v>0.82299999999999995</v>
      </c>
      <c r="T182" s="163">
        <f t="shared" si="44"/>
        <v>1.6459999999999999</v>
      </c>
      <c r="U182" s="163">
        <v>0</v>
      </c>
      <c r="V182" s="163">
        <f t="shared" si="45"/>
        <v>0</v>
      </c>
      <c r="W182" s="163">
        <v>0</v>
      </c>
      <c r="X182" s="164">
        <f t="shared" si="46"/>
        <v>0</v>
      </c>
      <c r="Y182" s="26"/>
      <c r="Z182" s="26"/>
      <c r="AA182" s="26"/>
      <c r="AB182" s="26"/>
      <c r="AC182" s="26"/>
      <c r="AD182" s="26"/>
      <c r="AE182" s="26"/>
      <c r="AR182" s="165" t="s">
        <v>214</v>
      </c>
      <c r="AT182" s="165" t="s">
        <v>167</v>
      </c>
      <c r="AU182" s="165" t="s">
        <v>86</v>
      </c>
      <c r="AY182" s="14" t="s">
        <v>165</v>
      </c>
      <c r="BE182" s="166">
        <f t="shared" si="47"/>
        <v>0</v>
      </c>
      <c r="BF182" s="166">
        <f t="shared" si="48"/>
        <v>0</v>
      </c>
      <c r="BG182" s="166">
        <f t="shared" si="49"/>
        <v>0</v>
      </c>
      <c r="BH182" s="166">
        <f t="shared" si="50"/>
        <v>0</v>
      </c>
      <c r="BI182" s="166">
        <f t="shared" si="51"/>
        <v>0</v>
      </c>
      <c r="BJ182" s="14" t="s">
        <v>86</v>
      </c>
      <c r="BK182" s="166">
        <f t="shared" si="52"/>
        <v>0</v>
      </c>
      <c r="BL182" s="14" t="s">
        <v>214</v>
      </c>
      <c r="BM182" s="165" t="s">
        <v>476</v>
      </c>
    </row>
    <row r="183" spans="1:65" s="2" customFormat="1" ht="49.15" customHeight="1">
      <c r="A183" s="26"/>
      <c r="B183" s="154"/>
      <c r="C183" s="155" t="s">
        <v>310</v>
      </c>
      <c r="D183" s="155" t="s">
        <v>167</v>
      </c>
      <c r="E183" s="223" t="s">
        <v>477</v>
      </c>
      <c r="F183" s="224"/>
      <c r="G183" s="156" t="s">
        <v>181</v>
      </c>
      <c r="H183" s="157">
        <v>1</v>
      </c>
      <c r="I183" s="158">
        <v>0</v>
      </c>
      <c r="J183" s="158">
        <v>0</v>
      </c>
      <c r="K183" s="158">
        <f t="shared" si="40"/>
        <v>0</v>
      </c>
      <c r="L183" s="159"/>
      <c r="M183" s="27"/>
      <c r="N183" s="160" t="s">
        <v>1</v>
      </c>
      <c r="O183" s="161" t="s">
        <v>37</v>
      </c>
      <c r="P183" s="162">
        <f t="shared" si="41"/>
        <v>0</v>
      </c>
      <c r="Q183" s="162">
        <f t="shared" si="42"/>
        <v>0</v>
      </c>
      <c r="R183" s="162">
        <f t="shared" si="43"/>
        <v>0</v>
      </c>
      <c r="S183" s="163">
        <v>0.82299999999999995</v>
      </c>
      <c r="T183" s="163">
        <f t="shared" si="44"/>
        <v>0.82299999999999995</v>
      </c>
      <c r="U183" s="163">
        <v>0</v>
      </c>
      <c r="V183" s="163">
        <f t="shared" si="45"/>
        <v>0</v>
      </c>
      <c r="W183" s="163">
        <v>0</v>
      </c>
      <c r="X183" s="164">
        <f t="shared" si="46"/>
        <v>0</v>
      </c>
      <c r="Y183" s="26"/>
      <c r="Z183" s="26"/>
      <c r="AA183" s="26"/>
      <c r="AB183" s="26"/>
      <c r="AC183" s="26"/>
      <c r="AD183" s="26"/>
      <c r="AE183" s="26"/>
      <c r="AR183" s="165" t="s">
        <v>214</v>
      </c>
      <c r="AT183" s="165" t="s">
        <v>167</v>
      </c>
      <c r="AU183" s="165" t="s">
        <v>86</v>
      </c>
      <c r="AY183" s="14" t="s">
        <v>165</v>
      </c>
      <c r="BE183" s="166">
        <f t="shared" si="47"/>
        <v>0</v>
      </c>
      <c r="BF183" s="166">
        <f t="shared" si="48"/>
        <v>0</v>
      </c>
      <c r="BG183" s="166">
        <f t="shared" si="49"/>
        <v>0</v>
      </c>
      <c r="BH183" s="166">
        <f t="shared" si="50"/>
        <v>0</v>
      </c>
      <c r="BI183" s="166">
        <f t="shared" si="51"/>
        <v>0</v>
      </c>
      <c r="BJ183" s="14" t="s">
        <v>86</v>
      </c>
      <c r="BK183" s="166">
        <f t="shared" si="52"/>
        <v>0</v>
      </c>
      <c r="BL183" s="14" t="s">
        <v>214</v>
      </c>
      <c r="BM183" s="165" t="s">
        <v>478</v>
      </c>
    </row>
    <row r="184" spans="1:65" s="2" customFormat="1" ht="44.25" customHeight="1">
      <c r="A184" s="26"/>
      <c r="B184" s="154"/>
      <c r="C184" s="155" t="s">
        <v>313</v>
      </c>
      <c r="D184" s="155" t="s">
        <v>167</v>
      </c>
      <c r="E184" s="223" t="s">
        <v>479</v>
      </c>
      <c r="F184" s="224"/>
      <c r="G184" s="156" t="s">
        <v>181</v>
      </c>
      <c r="H184" s="157">
        <v>12</v>
      </c>
      <c r="I184" s="158">
        <v>0</v>
      </c>
      <c r="J184" s="158">
        <v>0</v>
      </c>
      <c r="K184" s="158">
        <f t="shared" si="40"/>
        <v>0</v>
      </c>
      <c r="L184" s="159"/>
      <c r="M184" s="27"/>
      <c r="N184" s="160" t="s">
        <v>1</v>
      </c>
      <c r="O184" s="161" t="s">
        <v>37</v>
      </c>
      <c r="P184" s="162">
        <f t="shared" si="41"/>
        <v>0</v>
      </c>
      <c r="Q184" s="162">
        <f t="shared" si="42"/>
        <v>0</v>
      </c>
      <c r="R184" s="162">
        <f t="shared" si="43"/>
        <v>0</v>
      </c>
      <c r="S184" s="163">
        <v>0.82299999999999995</v>
      </c>
      <c r="T184" s="163">
        <f t="shared" si="44"/>
        <v>9.8759999999999994</v>
      </c>
      <c r="U184" s="163">
        <v>0</v>
      </c>
      <c r="V184" s="163">
        <f t="shared" si="45"/>
        <v>0</v>
      </c>
      <c r="W184" s="163">
        <v>0</v>
      </c>
      <c r="X184" s="164">
        <f t="shared" si="46"/>
        <v>0</v>
      </c>
      <c r="Y184" s="26"/>
      <c r="Z184" s="26"/>
      <c r="AA184" s="26"/>
      <c r="AB184" s="26"/>
      <c r="AC184" s="26"/>
      <c r="AD184" s="26"/>
      <c r="AE184" s="26"/>
      <c r="AR184" s="165" t="s">
        <v>214</v>
      </c>
      <c r="AT184" s="165" t="s">
        <v>167</v>
      </c>
      <c r="AU184" s="165" t="s">
        <v>86</v>
      </c>
      <c r="AY184" s="14" t="s">
        <v>165</v>
      </c>
      <c r="BE184" s="166">
        <f t="shared" si="47"/>
        <v>0</v>
      </c>
      <c r="BF184" s="166">
        <f t="shared" si="48"/>
        <v>0</v>
      </c>
      <c r="BG184" s="166">
        <f t="shared" si="49"/>
        <v>0</v>
      </c>
      <c r="BH184" s="166">
        <f t="shared" si="50"/>
        <v>0</v>
      </c>
      <c r="BI184" s="166">
        <f t="shared" si="51"/>
        <v>0</v>
      </c>
      <c r="BJ184" s="14" t="s">
        <v>86</v>
      </c>
      <c r="BK184" s="166">
        <f t="shared" si="52"/>
        <v>0</v>
      </c>
      <c r="BL184" s="14" t="s">
        <v>214</v>
      </c>
      <c r="BM184" s="165" t="s">
        <v>480</v>
      </c>
    </row>
    <row r="185" spans="1:65" s="2" customFormat="1" ht="44.25" customHeight="1">
      <c r="A185" s="26"/>
      <c r="B185" s="154"/>
      <c r="C185" s="155" t="s">
        <v>317</v>
      </c>
      <c r="D185" s="155" t="s">
        <v>167</v>
      </c>
      <c r="E185" s="223" t="s">
        <v>481</v>
      </c>
      <c r="F185" s="224"/>
      <c r="G185" s="156" t="s">
        <v>181</v>
      </c>
      <c r="H185" s="157">
        <v>0</v>
      </c>
      <c r="I185" s="158">
        <v>0</v>
      </c>
      <c r="J185" s="158">
        <v>0</v>
      </c>
      <c r="K185" s="158">
        <f t="shared" si="40"/>
        <v>0</v>
      </c>
      <c r="L185" s="159"/>
      <c r="M185" s="27"/>
      <c r="N185" s="160" t="s">
        <v>1</v>
      </c>
      <c r="O185" s="161" t="s">
        <v>37</v>
      </c>
      <c r="P185" s="162">
        <f t="shared" si="41"/>
        <v>0</v>
      </c>
      <c r="Q185" s="162">
        <f t="shared" si="42"/>
        <v>0</v>
      </c>
      <c r="R185" s="162">
        <f t="shared" si="43"/>
        <v>0</v>
      </c>
      <c r="S185" s="163">
        <v>0.82299999999999995</v>
      </c>
      <c r="T185" s="163">
        <f t="shared" si="44"/>
        <v>0</v>
      </c>
      <c r="U185" s="163">
        <v>0</v>
      </c>
      <c r="V185" s="163">
        <f t="shared" si="45"/>
        <v>0</v>
      </c>
      <c r="W185" s="163">
        <v>0</v>
      </c>
      <c r="X185" s="164">
        <f t="shared" si="46"/>
        <v>0</v>
      </c>
      <c r="Y185" s="26"/>
      <c r="Z185" s="26"/>
      <c r="AA185" s="26"/>
      <c r="AB185" s="26"/>
      <c r="AC185" s="26"/>
      <c r="AD185" s="26"/>
      <c r="AE185" s="26"/>
      <c r="AR185" s="165" t="s">
        <v>214</v>
      </c>
      <c r="AT185" s="165" t="s">
        <v>167</v>
      </c>
      <c r="AU185" s="165" t="s">
        <v>86</v>
      </c>
      <c r="AY185" s="14" t="s">
        <v>165</v>
      </c>
      <c r="BE185" s="166">
        <f t="shared" si="47"/>
        <v>0</v>
      </c>
      <c r="BF185" s="166">
        <f t="shared" si="48"/>
        <v>0</v>
      </c>
      <c r="BG185" s="166">
        <f t="shared" si="49"/>
        <v>0</v>
      </c>
      <c r="BH185" s="166">
        <f t="shared" si="50"/>
        <v>0</v>
      </c>
      <c r="BI185" s="166">
        <f t="shared" si="51"/>
        <v>0</v>
      </c>
      <c r="BJ185" s="14" t="s">
        <v>86</v>
      </c>
      <c r="BK185" s="166">
        <f t="shared" si="52"/>
        <v>0</v>
      </c>
      <c r="BL185" s="14" t="s">
        <v>214</v>
      </c>
      <c r="BM185" s="165" t="s">
        <v>482</v>
      </c>
    </row>
    <row r="186" spans="1:65" s="2" customFormat="1" ht="49.15" customHeight="1">
      <c r="A186" s="26"/>
      <c r="B186" s="154"/>
      <c r="C186" s="155" t="s">
        <v>321</v>
      </c>
      <c r="D186" s="155" t="s">
        <v>167</v>
      </c>
      <c r="E186" s="223" t="s">
        <v>483</v>
      </c>
      <c r="F186" s="224"/>
      <c r="G186" s="156" t="s">
        <v>181</v>
      </c>
      <c r="H186" s="157">
        <v>2</v>
      </c>
      <c r="I186" s="158">
        <v>0</v>
      </c>
      <c r="J186" s="158">
        <v>0</v>
      </c>
      <c r="K186" s="158">
        <f t="shared" si="40"/>
        <v>0</v>
      </c>
      <c r="L186" s="159"/>
      <c r="M186" s="27"/>
      <c r="N186" s="160" t="s">
        <v>1</v>
      </c>
      <c r="O186" s="161" t="s">
        <v>37</v>
      </c>
      <c r="P186" s="162">
        <f t="shared" si="41"/>
        <v>0</v>
      </c>
      <c r="Q186" s="162">
        <f t="shared" si="42"/>
        <v>0</v>
      </c>
      <c r="R186" s="162">
        <f t="shared" si="43"/>
        <v>0</v>
      </c>
      <c r="S186" s="163">
        <v>4.0739999999999998</v>
      </c>
      <c r="T186" s="163">
        <f t="shared" si="44"/>
        <v>8.1479999999999997</v>
      </c>
      <c r="U186" s="163">
        <v>0</v>
      </c>
      <c r="V186" s="163">
        <f t="shared" si="45"/>
        <v>0</v>
      </c>
      <c r="W186" s="163">
        <v>0</v>
      </c>
      <c r="X186" s="164">
        <f t="shared" si="46"/>
        <v>0</v>
      </c>
      <c r="Y186" s="26"/>
      <c r="Z186" s="26"/>
      <c r="AA186" s="26"/>
      <c r="AB186" s="26"/>
      <c r="AC186" s="26"/>
      <c r="AD186" s="26"/>
      <c r="AE186" s="26"/>
      <c r="AR186" s="165" t="s">
        <v>214</v>
      </c>
      <c r="AT186" s="165" t="s">
        <v>167</v>
      </c>
      <c r="AU186" s="165" t="s">
        <v>86</v>
      </c>
      <c r="AY186" s="14" t="s">
        <v>165</v>
      </c>
      <c r="BE186" s="166">
        <f t="shared" si="47"/>
        <v>0</v>
      </c>
      <c r="BF186" s="166">
        <f t="shared" si="48"/>
        <v>0</v>
      </c>
      <c r="BG186" s="166">
        <f t="shared" si="49"/>
        <v>0</v>
      </c>
      <c r="BH186" s="166">
        <f t="shared" si="50"/>
        <v>0</v>
      </c>
      <c r="BI186" s="166">
        <f t="shared" si="51"/>
        <v>0</v>
      </c>
      <c r="BJ186" s="14" t="s">
        <v>86</v>
      </c>
      <c r="BK186" s="166">
        <f t="shared" si="52"/>
        <v>0</v>
      </c>
      <c r="BL186" s="14" t="s">
        <v>214</v>
      </c>
      <c r="BM186" s="165" t="s">
        <v>484</v>
      </c>
    </row>
    <row r="187" spans="1:65" s="2" customFormat="1" ht="49.15" customHeight="1">
      <c r="A187" s="26"/>
      <c r="B187" s="154"/>
      <c r="C187" s="155" t="s">
        <v>324</v>
      </c>
      <c r="D187" s="155" t="s">
        <v>167</v>
      </c>
      <c r="E187" s="223" t="s">
        <v>485</v>
      </c>
      <c r="F187" s="224"/>
      <c r="G187" s="156" t="s">
        <v>181</v>
      </c>
      <c r="H187" s="157">
        <v>108</v>
      </c>
      <c r="I187" s="158">
        <v>0</v>
      </c>
      <c r="J187" s="158">
        <v>0</v>
      </c>
      <c r="K187" s="158">
        <f t="shared" si="40"/>
        <v>0</v>
      </c>
      <c r="L187" s="159"/>
      <c r="M187" s="27"/>
      <c r="N187" s="160" t="s">
        <v>1</v>
      </c>
      <c r="O187" s="161" t="s">
        <v>37</v>
      </c>
      <c r="P187" s="162">
        <f t="shared" si="41"/>
        <v>0</v>
      </c>
      <c r="Q187" s="162">
        <f t="shared" si="42"/>
        <v>0</v>
      </c>
      <c r="R187" s="162">
        <f t="shared" si="43"/>
        <v>0</v>
      </c>
      <c r="S187" s="163">
        <v>4.0739999999999998</v>
      </c>
      <c r="T187" s="163">
        <f t="shared" si="44"/>
        <v>439.99199999999996</v>
      </c>
      <c r="U187" s="163">
        <v>0</v>
      </c>
      <c r="V187" s="163">
        <f t="shared" si="45"/>
        <v>0</v>
      </c>
      <c r="W187" s="163">
        <v>0</v>
      </c>
      <c r="X187" s="164">
        <f t="shared" si="46"/>
        <v>0</v>
      </c>
      <c r="Y187" s="26"/>
      <c r="Z187" s="26"/>
      <c r="AA187" s="26"/>
      <c r="AB187" s="26"/>
      <c r="AC187" s="26"/>
      <c r="AD187" s="26"/>
      <c r="AE187" s="26"/>
      <c r="AR187" s="165" t="s">
        <v>214</v>
      </c>
      <c r="AT187" s="165" t="s">
        <v>167</v>
      </c>
      <c r="AU187" s="165" t="s">
        <v>86</v>
      </c>
      <c r="AY187" s="14" t="s">
        <v>165</v>
      </c>
      <c r="BE187" s="166">
        <f t="shared" si="47"/>
        <v>0</v>
      </c>
      <c r="BF187" s="166">
        <f t="shared" si="48"/>
        <v>0</v>
      </c>
      <c r="BG187" s="166">
        <f t="shared" si="49"/>
        <v>0</v>
      </c>
      <c r="BH187" s="166">
        <f t="shared" si="50"/>
        <v>0</v>
      </c>
      <c r="BI187" s="166">
        <f t="shared" si="51"/>
        <v>0</v>
      </c>
      <c r="BJ187" s="14" t="s">
        <v>86</v>
      </c>
      <c r="BK187" s="166">
        <f t="shared" si="52"/>
        <v>0</v>
      </c>
      <c r="BL187" s="14" t="s">
        <v>214</v>
      </c>
      <c r="BM187" s="165" t="s">
        <v>486</v>
      </c>
    </row>
    <row r="188" spans="1:65" s="12" customFormat="1" ht="22.9" customHeight="1">
      <c r="B188" s="141"/>
      <c r="D188" s="142" t="s">
        <v>72</v>
      </c>
      <c r="E188" s="152" t="s">
        <v>365</v>
      </c>
      <c r="F188" s="152" t="s">
        <v>366</v>
      </c>
      <c r="K188" s="153">
        <f>BK188</f>
        <v>0</v>
      </c>
      <c r="M188" s="141"/>
      <c r="N188" s="145"/>
      <c r="O188" s="146"/>
      <c r="P188" s="146"/>
      <c r="Q188" s="147">
        <f>SUM(Q189:Q192)</f>
        <v>0</v>
      </c>
      <c r="R188" s="147">
        <f>SUM(R189:R192)</f>
        <v>0</v>
      </c>
      <c r="S188" s="146"/>
      <c r="T188" s="148">
        <f>SUM(T189:T192)</f>
        <v>2.0719999999999996</v>
      </c>
      <c r="U188" s="146"/>
      <c r="V188" s="148">
        <f>SUM(V189:V192)</f>
        <v>0</v>
      </c>
      <c r="W188" s="146"/>
      <c r="X188" s="149">
        <f>SUM(X189:X192)</f>
        <v>0</v>
      </c>
      <c r="AR188" s="142" t="s">
        <v>86</v>
      </c>
      <c r="AT188" s="150" t="s">
        <v>72</v>
      </c>
      <c r="AU188" s="150" t="s">
        <v>80</v>
      </c>
      <c r="AY188" s="142" t="s">
        <v>165</v>
      </c>
      <c r="BK188" s="151">
        <f>SUM(BK189:BK192)</f>
        <v>0</v>
      </c>
    </row>
    <row r="189" spans="1:65" s="2" customFormat="1" ht="44.25" customHeight="1">
      <c r="A189" s="26"/>
      <c r="B189" s="154"/>
      <c r="C189" s="155" t="s">
        <v>327</v>
      </c>
      <c r="D189" s="155" t="s">
        <v>167</v>
      </c>
      <c r="E189" s="223" t="s">
        <v>487</v>
      </c>
      <c r="F189" s="224"/>
      <c r="G189" s="156" t="s">
        <v>181</v>
      </c>
      <c r="H189" s="157">
        <v>8</v>
      </c>
      <c r="I189" s="158">
        <v>0</v>
      </c>
      <c r="J189" s="158">
        <v>0</v>
      </c>
      <c r="K189" s="158">
        <f>ROUND(P189*H189,2)</f>
        <v>0</v>
      </c>
      <c r="L189" s="159"/>
      <c r="M189" s="27"/>
      <c r="N189" s="160" t="s">
        <v>1</v>
      </c>
      <c r="O189" s="161" t="s">
        <v>37</v>
      </c>
      <c r="P189" s="162">
        <f>I189+J189</f>
        <v>0</v>
      </c>
      <c r="Q189" s="162">
        <f>ROUND(I189*H189,2)</f>
        <v>0</v>
      </c>
      <c r="R189" s="162">
        <f>ROUND(J189*H189,2)</f>
        <v>0</v>
      </c>
      <c r="S189" s="163">
        <v>0.14799999999999999</v>
      </c>
      <c r="T189" s="163">
        <f>S189*H189</f>
        <v>1.1839999999999999</v>
      </c>
      <c r="U189" s="163">
        <v>0</v>
      </c>
      <c r="V189" s="163">
        <f>U189*H189</f>
        <v>0</v>
      </c>
      <c r="W189" s="163">
        <v>0</v>
      </c>
      <c r="X189" s="164">
        <f>W189*H189</f>
        <v>0</v>
      </c>
      <c r="Y189" s="26"/>
      <c r="Z189" s="26"/>
      <c r="AA189" s="26"/>
      <c r="AB189" s="26"/>
      <c r="AC189" s="26"/>
      <c r="AD189" s="26"/>
      <c r="AE189" s="26"/>
      <c r="AR189" s="165" t="s">
        <v>214</v>
      </c>
      <c r="AT189" s="165" t="s">
        <v>167</v>
      </c>
      <c r="AU189" s="165" t="s">
        <v>86</v>
      </c>
      <c r="AY189" s="14" t="s">
        <v>165</v>
      </c>
      <c r="BE189" s="166">
        <f>IF(O189="základná",K189,0)</f>
        <v>0</v>
      </c>
      <c r="BF189" s="166">
        <f>IF(O189="znížená",K189,0)</f>
        <v>0</v>
      </c>
      <c r="BG189" s="166">
        <f>IF(O189="zákl. prenesená",K189,0)</f>
        <v>0</v>
      </c>
      <c r="BH189" s="166">
        <f>IF(O189="zníž. prenesená",K189,0)</f>
        <v>0</v>
      </c>
      <c r="BI189" s="166">
        <f>IF(O189="nulová",K189,0)</f>
        <v>0</v>
      </c>
      <c r="BJ189" s="14" t="s">
        <v>86</v>
      </c>
      <c r="BK189" s="166">
        <f>ROUND(P189*H189,2)</f>
        <v>0</v>
      </c>
      <c r="BL189" s="14" t="s">
        <v>214</v>
      </c>
      <c r="BM189" s="165" t="s">
        <v>488</v>
      </c>
    </row>
    <row r="190" spans="1:65" s="2" customFormat="1" ht="44.25" customHeight="1">
      <c r="A190" s="26"/>
      <c r="B190" s="154"/>
      <c r="C190" s="155" t="s">
        <v>330</v>
      </c>
      <c r="D190" s="155" t="s">
        <v>167</v>
      </c>
      <c r="E190" s="223" t="s">
        <v>489</v>
      </c>
      <c r="F190" s="224"/>
      <c r="G190" s="156" t="s">
        <v>181</v>
      </c>
      <c r="H190" s="157">
        <v>4</v>
      </c>
      <c r="I190" s="158">
        <v>0</v>
      </c>
      <c r="J190" s="158">
        <v>0</v>
      </c>
      <c r="K190" s="158">
        <f>ROUND(P190*H190,2)</f>
        <v>0</v>
      </c>
      <c r="L190" s="159"/>
      <c r="M190" s="27"/>
      <c r="N190" s="160" t="s">
        <v>1</v>
      </c>
      <c r="O190" s="161" t="s">
        <v>37</v>
      </c>
      <c r="P190" s="162">
        <f>I190+J190</f>
        <v>0</v>
      </c>
      <c r="Q190" s="162">
        <f>ROUND(I190*H190,2)</f>
        <v>0</v>
      </c>
      <c r="R190" s="162">
        <f>ROUND(J190*H190,2)</f>
        <v>0</v>
      </c>
      <c r="S190" s="163">
        <v>0.14799999999999999</v>
      </c>
      <c r="T190" s="163">
        <f>S190*H190</f>
        <v>0.59199999999999997</v>
      </c>
      <c r="U190" s="163">
        <v>0</v>
      </c>
      <c r="V190" s="163">
        <f>U190*H190</f>
        <v>0</v>
      </c>
      <c r="W190" s="163">
        <v>0</v>
      </c>
      <c r="X190" s="164">
        <f>W190*H190</f>
        <v>0</v>
      </c>
      <c r="Y190" s="26"/>
      <c r="Z190" s="26"/>
      <c r="AA190" s="26"/>
      <c r="AB190" s="26"/>
      <c r="AC190" s="26"/>
      <c r="AD190" s="26"/>
      <c r="AE190" s="26"/>
      <c r="AR190" s="165" t="s">
        <v>214</v>
      </c>
      <c r="AT190" s="165" t="s">
        <v>167</v>
      </c>
      <c r="AU190" s="165" t="s">
        <v>86</v>
      </c>
      <c r="AY190" s="14" t="s">
        <v>165</v>
      </c>
      <c r="BE190" s="166">
        <f>IF(O190="základná",K190,0)</f>
        <v>0</v>
      </c>
      <c r="BF190" s="166">
        <f>IF(O190="znížená",K190,0)</f>
        <v>0</v>
      </c>
      <c r="BG190" s="166">
        <f>IF(O190="zákl. prenesená",K190,0)</f>
        <v>0</v>
      </c>
      <c r="BH190" s="166">
        <f>IF(O190="zníž. prenesená",K190,0)</f>
        <v>0</v>
      </c>
      <c r="BI190" s="166">
        <f>IF(O190="nulová",K190,0)</f>
        <v>0</v>
      </c>
      <c r="BJ190" s="14" t="s">
        <v>86</v>
      </c>
      <c r="BK190" s="166">
        <f>ROUND(P190*H190,2)</f>
        <v>0</v>
      </c>
      <c r="BL190" s="14" t="s">
        <v>214</v>
      </c>
      <c r="BM190" s="165" t="s">
        <v>490</v>
      </c>
    </row>
    <row r="191" spans="1:65" s="2" customFormat="1" ht="33" customHeight="1">
      <c r="A191" s="26"/>
      <c r="B191" s="154"/>
      <c r="C191" s="155" t="s">
        <v>332</v>
      </c>
      <c r="D191" s="155" t="s">
        <v>167</v>
      </c>
      <c r="E191" s="223" t="s">
        <v>491</v>
      </c>
      <c r="F191" s="224"/>
      <c r="G191" s="156" t="s">
        <v>181</v>
      </c>
      <c r="H191" s="157">
        <v>1</v>
      </c>
      <c r="I191" s="158">
        <v>0</v>
      </c>
      <c r="J191" s="158">
        <v>0</v>
      </c>
      <c r="K191" s="158">
        <f>ROUND(P191*H191,2)</f>
        <v>0</v>
      </c>
      <c r="L191" s="159"/>
      <c r="M191" s="27"/>
      <c r="N191" s="160" t="s">
        <v>1</v>
      </c>
      <c r="O191" s="161" t="s">
        <v>37</v>
      </c>
      <c r="P191" s="162">
        <f>I191+J191</f>
        <v>0</v>
      </c>
      <c r="Q191" s="162">
        <f>ROUND(I191*H191,2)</f>
        <v>0</v>
      </c>
      <c r="R191" s="162">
        <f>ROUND(J191*H191,2)</f>
        <v>0</v>
      </c>
      <c r="S191" s="163">
        <v>0.14799999999999999</v>
      </c>
      <c r="T191" s="163">
        <f>S191*H191</f>
        <v>0.14799999999999999</v>
      </c>
      <c r="U191" s="163">
        <v>0</v>
      </c>
      <c r="V191" s="163">
        <f>U191*H191</f>
        <v>0</v>
      </c>
      <c r="W191" s="163">
        <v>0</v>
      </c>
      <c r="X191" s="164">
        <f>W191*H191</f>
        <v>0</v>
      </c>
      <c r="Y191" s="26"/>
      <c r="Z191" s="26"/>
      <c r="AA191" s="26"/>
      <c r="AB191" s="26"/>
      <c r="AC191" s="26"/>
      <c r="AD191" s="26"/>
      <c r="AE191" s="26"/>
      <c r="AR191" s="165" t="s">
        <v>214</v>
      </c>
      <c r="AT191" s="165" t="s">
        <v>167</v>
      </c>
      <c r="AU191" s="165" t="s">
        <v>86</v>
      </c>
      <c r="AY191" s="14" t="s">
        <v>165</v>
      </c>
      <c r="BE191" s="166">
        <f>IF(O191="základná",K191,0)</f>
        <v>0</v>
      </c>
      <c r="BF191" s="166">
        <f>IF(O191="znížená",K191,0)</f>
        <v>0</v>
      </c>
      <c r="BG191" s="166">
        <f>IF(O191="zákl. prenesená",K191,0)</f>
        <v>0</v>
      </c>
      <c r="BH191" s="166">
        <f>IF(O191="zníž. prenesená",K191,0)</f>
        <v>0</v>
      </c>
      <c r="BI191" s="166">
        <f>IF(O191="nulová",K191,0)</f>
        <v>0</v>
      </c>
      <c r="BJ191" s="14" t="s">
        <v>86</v>
      </c>
      <c r="BK191" s="166">
        <f>ROUND(P191*H191,2)</f>
        <v>0</v>
      </c>
      <c r="BL191" s="14" t="s">
        <v>214</v>
      </c>
      <c r="BM191" s="165" t="s">
        <v>492</v>
      </c>
    </row>
    <row r="192" spans="1:65" s="2" customFormat="1" ht="24.2" customHeight="1">
      <c r="A192" s="26"/>
      <c r="B192" s="154"/>
      <c r="C192" s="155" t="s">
        <v>334</v>
      </c>
      <c r="D192" s="155" t="s">
        <v>167</v>
      </c>
      <c r="E192" s="223" t="s">
        <v>493</v>
      </c>
      <c r="F192" s="224"/>
      <c r="G192" s="156" t="s">
        <v>181</v>
      </c>
      <c r="H192" s="157">
        <v>1</v>
      </c>
      <c r="I192" s="158">
        <v>0</v>
      </c>
      <c r="J192" s="158">
        <v>0</v>
      </c>
      <c r="K192" s="158">
        <f>ROUND(P192*H192,2)</f>
        <v>0</v>
      </c>
      <c r="L192" s="159"/>
      <c r="M192" s="27"/>
      <c r="N192" s="167" t="s">
        <v>1</v>
      </c>
      <c r="O192" s="168" t="s">
        <v>37</v>
      </c>
      <c r="P192" s="169">
        <f>I192+J192</f>
        <v>0</v>
      </c>
      <c r="Q192" s="169">
        <f>ROUND(I192*H192,2)</f>
        <v>0</v>
      </c>
      <c r="R192" s="169">
        <f>ROUND(J192*H192,2)</f>
        <v>0</v>
      </c>
      <c r="S192" s="170">
        <v>0.14799999999999999</v>
      </c>
      <c r="T192" s="170">
        <f>S192*H192</f>
        <v>0.14799999999999999</v>
      </c>
      <c r="U192" s="170">
        <v>0</v>
      </c>
      <c r="V192" s="170">
        <f>U192*H192</f>
        <v>0</v>
      </c>
      <c r="W192" s="170">
        <v>0</v>
      </c>
      <c r="X192" s="171">
        <f>W192*H192</f>
        <v>0</v>
      </c>
      <c r="Y192" s="26"/>
      <c r="Z192" s="26"/>
      <c r="AA192" s="26"/>
      <c r="AB192" s="26"/>
      <c r="AC192" s="26"/>
      <c r="AD192" s="26"/>
      <c r="AE192" s="26"/>
      <c r="AR192" s="165" t="s">
        <v>214</v>
      </c>
      <c r="AT192" s="165" t="s">
        <v>167</v>
      </c>
      <c r="AU192" s="165" t="s">
        <v>86</v>
      </c>
      <c r="AY192" s="14" t="s">
        <v>165</v>
      </c>
      <c r="BE192" s="166">
        <f>IF(O192="základná",K192,0)</f>
        <v>0</v>
      </c>
      <c r="BF192" s="166">
        <f>IF(O192="znížená",K192,0)</f>
        <v>0</v>
      </c>
      <c r="BG192" s="166">
        <f>IF(O192="zákl. prenesená",K192,0)</f>
        <v>0</v>
      </c>
      <c r="BH192" s="166">
        <f>IF(O192="zníž. prenesená",K192,0)</f>
        <v>0</v>
      </c>
      <c r="BI192" s="166">
        <f>IF(O192="nulová",K192,0)</f>
        <v>0</v>
      </c>
      <c r="BJ192" s="14" t="s">
        <v>86</v>
      </c>
      <c r="BK192" s="166">
        <f>ROUND(P192*H192,2)</f>
        <v>0</v>
      </c>
      <c r="BL192" s="14" t="s">
        <v>214</v>
      </c>
      <c r="BM192" s="165" t="s">
        <v>494</v>
      </c>
    </row>
    <row r="193" spans="1:31" s="2" customFormat="1" ht="6.95" customHeight="1">
      <c r="A193" s="26"/>
      <c r="B193" s="44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27"/>
      <c r="N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</row>
  </sheetData>
  <mergeCells count="69">
    <mergeCell ref="E120:H120"/>
    <mergeCell ref="M2:Z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  <mergeCell ref="E127:F127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7:F147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7:F157"/>
    <mergeCell ref="E158:F158"/>
    <mergeCell ref="E160:F160"/>
    <mergeCell ref="E161:F161"/>
    <mergeCell ref="E162:F162"/>
    <mergeCell ref="E163:F163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E172:F172"/>
    <mergeCell ref="E173:F173"/>
    <mergeCell ref="E174:F174"/>
    <mergeCell ref="E175:F175"/>
    <mergeCell ref="E176:F176"/>
    <mergeCell ref="E177:F177"/>
    <mergeCell ref="E180:F180"/>
    <mergeCell ref="E181:F181"/>
    <mergeCell ref="E182:F182"/>
    <mergeCell ref="E183:F183"/>
    <mergeCell ref="E184:F184"/>
    <mergeCell ref="E191:F191"/>
    <mergeCell ref="E192:F192"/>
    <mergeCell ref="E185:F185"/>
    <mergeCell ref="E186:F186"/>
    <mergeCell ref="E187:F187"/>
    <mergeCell ref="E189:F189"/>
    <mergeCell ref="E190:F19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127"/>
  <sheetViews>
    <sheetView showGridLines="0" workbookViewId="0">
      <selection activeCell="M2" sqref="M2:Z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8"/>
    </row>
    <row r="2" spans="1:46" s="1" customFormat="1" ht="36.950000000000003" customHeight="1">
      <c r="M2" s="210" t="s">
        <v>6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T2" s="14" t="s">
        <v>99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73</v>
      </c>
    </row>
    <row r="4" spans="1:46" s="1" customFormat="1" ht="24.95" customHeight="1">
      <c r="B4" s="17"/>
      <c r="D4" s="18" t="s">
        <v>127</v>
      </c>
      <c r="M4" s="17"/>
      <c r="N4" s="99" t="s">
        <v>10</v>
      </c>
      <c r="AT4" s="14" t="s">
        <v>3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23" t="s">
        <v>14</v>
      </c>
      <c r="M6" s="17"/>
    </row>
    <row r="7" spans="1:46" s="1" customFormat="1" ht="26.25" customHeight="1">
      <c r="B7" s="17"/>
      <c r="E7" s="225" t="str">
        <f>'Rekapitulácia stavby'!K6</f>
        <v>ROZVOJ CESTOVNÉHO RUCHU V OKOLÍ RÁKOCZIHO KAŠTIEĽA V BORŠI</v>
      </c>
      <c r="F7" s="226"/>
      <c r="G7" s="226"/>
      <c r="H7" s="226"/>
      <c r="M7" s="17"/>
    </row>
    <row r="8" spans="1:46" s="1" customFormat="1" ht="12" customHeight="1">
      <c r="B8" s="17"/>
      <c r="D8" s="23" t="s">
        <v>128</v>
      </c>
      <c r="M8" s="17"/>
    </row>
    <row r="9" spans="1:46" s="2" customFormat="1" ht="16.5" customHeight="1">
      <c r="A9" s="26"/>
      <c r="B9" s="27"/>
      <c r="C9" s="26"/>
      <c r="D9" s="26"/>
      <c r="E9" s="225" t="s">
        <v>495</v>
      </c>
      <c r="F9" s="221"/>
      <c r="G9" s="221"/>
      <c r="H9" s="221"/>
      <c r="I9" s="26"/>
      <c r="J9" s="26"/>
      <c r="K9" s="26"/>
      <c r="L9" s="26"/>
      <c r="M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130</v>
      </c>
      <c r="E10" s="26"/>
      <c r="F10" s="26"/>
      <c r="G10" s="26"/>
      <c r="H10" s="26"/>
      <c r="I10" s="26"/>
      <c r="J10" s="26"/>
      <c r="K10" s="26"/>
      <c r="L10" s="26"/>
      <c r="M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84" t="s">
        <v>496</v>
      </c>
      <c r="F11" s="221"/>
      <c r="G11" s="221"/>
      <c r="H11" s="221"/>
      <c r="I11" s="26"/>
      <c r="J11" s="26"/>
      <c r="K11" s="26"/>
      <c r="L11" s="26"/>
      <c r="M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16</v>
      </c>
      <c r="E13" s="26"/>
      <c r="F13" s="21" t="s">
        <v>1</v>
      </c>
      <c r="G13" s="26"/>
      <c r="H13" s="26"/>
      <c r="I13" s="23" t="s">
        <v>17</v>
      </c>
      <c r="J13" s="21" t="s">
        <v>1</v>
      </c>
      <c r="K13" s="26"/>
      <c r="L13" s="26"/>
      <c r="M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18</v>
      </c>
      <c r="E14" s="26"/>
      <c r="F14" s="21" t="s">
        <v>19</v>
      </c>
      <c r="G14" s="26"/>
      <c r="H14" s="26"/>
      <c r="I14" s="23" t="s">
        <v>20</v>
      </c>
      <c r="J14" s="52">
        <f>'Rekapitulácia stavby'!AN8</f>
        <v>44684</v>
      </c>
      <c r="K14" s="26"/>
      <c r="L14" s="26"/>
      <c r="M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26"/>
      <c r="M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26"/>
      <c r="M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26"/>
      <c r="M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93" t="str">
        <f>'Rekapitulácia stavby'!E14</f>
        <v xml:space="preserve"> </v>
      </c>
      <c r="F20" s="193"/>
      <c r="G20" s="193"/>
      <c r="H20" s="193"/>
      <c r="I20" s="23" t="s">
        <v>24</v>
      </c>
      <c r="J20" s="21" t="str">
        <f>'Rekapitulácia stavby'!AN14</f>
        <v/>
      </c>
      <c r="K20" s="26"/>
      <c r="L20" s="26"/>
      <c r="M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26"/>
      <c r="M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26"/>
      <c r="M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29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26"/>
      <c r="M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26"/>
      <c r="M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30</v>
      </c>
      <c r="E28" s="26"/>
      <c r="F28" s="26"/>
      <c r="G28" s="26"/>
      <c r="H28" s="26"/>
      <c r="I28" s="26"/>
      <c r="J28" s="26"/>
      <c r="K28" s="26"/>
      <c r="L28" s="26"/>
      <c r="M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100"/>
      <c r="B29" s="101"/>
      <c r="C29" s="100"/>
      <c r="D29" s="100"/>
      <c r="E29" s="196" t="s">
        <v>1</v>
      </c>
      <c r="F29" s="196"/>
      <c r="G29" s="196"/>
      <c r="H29" s="196"/>
      <c r="I29" s="100"/>
      <c r="J29" s="100"/>
      <c r="K29" s="100"/>
      <c r="L29" s="100"/>
      <c r="M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63"/>
      <c r="M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2.75">
      <c r="A32" s="26"/>
      <c r="B32" s="27"/>
      <c r="C32" s="26"/>
      <c r="D32" s="26"/>
      <c r="E32" s="23" t="s">
        <v>132</v>
      </c>
      <c r="F32" s="26"/>
      <c r="G32" s="26"/>
      <c r="H32" s="26"/>
      <c r="I32" s="26"/>
      <c r="J32" s="26"/>
      <c r="K32" s="103">
        <f>I98</f>
        <v>0</v>
      </c>
      <c r="L32" s="26"/>
      <c r="M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2.75">
      <c r="A33" s="26"/>
      <c r="B33" s="27"/>
      <c r="C33" s="26"/>
      <c r="D33" s="26"/>
      <c r="E33" s="23" t="s">
        <v>133</v>
      </c>
      <c r="F33" s="26"/>
      <c r="G33" s="26"/>
      <c r="H33" s="26"/>
      <c r="I33" s="26"/>
      <c r="J33" s="26"/>
      <c r="K33" s="103">
        <f>J98</f>
        <v>0</v>
      </c>
      <c r="L33" s="26"/>
      <c r="M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104" t="s">
        <v>31</v>
      </c>
      <c r="E34" s="26"/>
      <c r="F34" s="26"/>
      <c r="G34" s="26"/>
      <c r="H34" s="26"/>
      <c r="I34" s="26"/>
      <c r="J34" s="26"/>
      <c r="K34" s="68">
        <f>ROUND(K122, 2)</f>
        <v>0</v>
      </c>
      <c r="L34" s="26"/>
      <c r="M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3"/>
      <c r="E35" s="63"/>
      <c r="F35" s="63"/>
      <c r="G35" s="63"/>
      <c r="H35" s="63"/>
      <c r="I35" s="63"/>
      <c r="J35" s="63"/>
      <c r="K35" s="63"/>
      <c r="L35" s="63"/>
      <c r="M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33</v>
      </c>
      <c r="G36" s="26"/>
      <c r="H36" s="26"/>
      <c r="I36" s="30" t="s">
        <v>32</v>
      </c>
      <c r="J36" s="26"/>
      <c r="K36" s="30" t="s">
        <v>34</v>
      </c>
      <c r="L36" s="26"/>
      <c r="M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105" t="s">
        <v>35</v>
      </c>
      <c r="E37" s="32" t="s">
        <v>36</v>
      </c>
      <c r="F37" s="106">
        <f>ROUND((SUM(BE122:BE126)),  2)</f>
        <v>0</v>
      </c>
      <c r="G37" s="107"/>
      <c r="H37" s="107"/>
      <c r="I37" s="108">
        <v>0.2</v>
      </c>
      <c r="J37" s="107"/>
      <c r="K37" s="106">
        <f>ROUND(((SUM(BE122:BE126))*I37),  2)</f>
        <v>0</v>
      </c>
      <c r="L37" s="26"/>
      <c r="M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32" t="s">
        <v>37</v>
      </c>
      <c r="F38" s="103">
        <f>ROUND((SUM(BF122:BF126)),  2)</f>
        <v>0</v>
      </c>
      <c r="G38" s="26"/>
      <c r="H38" s="26"/>
      <c r="I38" s="109">
        <v>0.2</v>
      </c>
      <c r="J38" s="26"/>
      <c r="K38" s="103">
        <f>ROUND(((SUM(BF122:BF126))*I38),  2)</f>
        <v>0</v>
      </c>
      <c r="L38" s="26"/>
      <c r="M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38</v>
      </c>
      <c r="F39" s="103">
        <f>ROUND((SUM(BG122:BG126)),  2)</f>
        <v>0</v>
      </c>
      <c r="G39" s="26"/>
      <c r="H39" s="26"/>
      <c r="I39" s="109">
        <v>0.2</v>
      </c>
      <c r="J39" s="26"/>
      <c r="K39" s="103">
        <f>0</f>
        <v>0</v>
      </c>
      <c r="L39" s="26"/>
      <c r="M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39</v>
      </c>
      <c r="F40" s="103">
        <f>ROUND((SUM(BH122:BH126)),  2)</f>
        <v>0</v>
      </c>
      <c r="G40" s="26"/>
      <c r="H40" s="26"/>
      <c r="I40" s="109">
        <v>0.2</v>
      </c>
      <c r="J40" s="26"/>
      <c r="K40" s="103">
        <f>0</f>
        <v>0</v>
      </c>
      <c r="L40" s="26"/>
      <c r="M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32" t="s">
        <v>40</v>
      </c>
      <c r="F41" s="106">
        <f>ROUND((SUM(BI122:BI126)),  2)</f>
        <v>0</v>
      </c>
      <c r="G41" s="107"/>
      <c r="H41" s="107"/>
      <c r="I41" s="108">
        <v>0</v>
      </c>
      <c r="J41" s="107"/>
      <c r="K41" s="106">
        <f>0</f>
        <v>0</v>
      </c>
      <c r="L41" s="26"/>
      <c r="M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10"/>
      <c r="D43" s="111" t="s">
        <v>41</v>
      </c>
      <c r="E43" s="57"/>
      <c r="F43" s="57"/>
      <c r="G43" s="112" t="s">
        <v>42</v>
      </c>
      <c r="H43" s="113" t="s">
        <v>43</v>
      </c>
      <c r="I43" s="57"/>
      <c r="J43" s="57"/>
      <c r="K43" s="114">
        <f>SUM(K34:K41)</f>
        <v>0</v>
      </c>
      <c r="L43" s="115"/>
      <c r="M43" s="39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39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41"/>
      <c r="M50" s="39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26"/>
      <c r="B61" s="27"/>
      <c r="C61" s="26"/>
      <c r="D61" s="42" t="s">
        <v>46</v>
      </c>
      <c r="E61" s="29"/>
      <c r="F61" s="116" t="s">
        <v>47</v>
      </c>
      <c r="G61" s="42" t="s">
        <v>46</v>
      </c>
      <c r="H61" s="29"/>
      <c r="I61" s="29"/>
      <c r="J61" s="117" t="s">
        <v>47</v>
      </c>
      <c r="K61" s="29"/>
      <c r="L61" s="29"/>
      <c r="M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26"/>
      <c r="B65" s="27"/>
      <c r="C65" s="26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43"/>
      <c r="M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26"/>
      <c r="B76" s="27"/>
      <c r="C76" s="26"/>
      <c r="D76" s="42" t="s">
        <v>46</v>
      </c>
      <c r="E76" s="29"/>
      <c r="F76" s="116" t="s">
        <v>47</v>
      </c>
      <c r="G76" s="42" t="s">
        <v>46</v>
      </c>
      <c r="H76" s="29"/>
      <c r="I76" s="29"/>
      <c r="J76" s="117" t="s">
        <v>47</v>
      </c>
      <c r="K76" s="29"/>
      <c r="L76" s="29"/>
      <c r="M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134</v>
      </c>
      <c r="D82" s="26"/>
      <c r="E82" s="26"/>
      <c r="F82" s="26"/>
      <c r="G82" s="26"/>
      <c r="H82" s="26"/>
      <c r="I82" s="26"/>
      <c r="J82" s="26"/>
      <c r="K82" s="26"/>
      <c r="L82" s="26"/>
      <c r="M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26"/>
      <c r="M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6.25" customHeight="1">
      <c r="A85" s="26"/>
      <c r="B85" s="27"/>
      <c r="C85" s="26"/>
      <c r="D85" s="26"/>
      <c r="E85" s="225" t="str">
        <f>E7</f>
        <v>ROZVOJ CESTOVNÉHO RUCHU V OKOLÍ RÁKOCZIHO KAŠTIEĽA V BORŠI</v>
      </c>
      <c r="F85" s="226"/>
      <c r="G85" s="226"/>
      <c r="H85" s="226"/>
      <c r="I85" s="26"/>
      <c r="J85" s="26"/>
      <c r="K85" s="26"/>
      <c r="L85" s="26"/>
      <c r="M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128</v>
      </c>
      <c r="M86" s="17"/>
    </row>
    <row r="87" spans="1:31" s="2" customFormat="1" ht="16.5" customHeight="1">
      <c r="A87" s="26"/>
      <c r="B87" s="27"/>
      <c r="C87" s="26"/>
      <c r="D87" s="26"/>
      <c r="E87" s="225" t="s">
        <v>495</v>
      </c>
      <c r="F87" s="221"/>
      <c r="G87" s="221"/>
      <c r="H87" s="221"/>
      <c r="I87" s="26"/>
      <c r="J87" s="26"/>
      <c r="K87" s="26"/>
      <c r="L87" s="26"/>
      <c r="M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130</v>
      </c>
      <c r="D88" s="26"/>
      <c r="E88" s="26"/>
      <c r="F88" s="26"/>
      <c r="G88" s="26"/>
      <c r="H88" s="26"/>
      <c r="I88" s="26"/>
      <c r="J88" s="26"/>
      <c r="K88" s="26"/>
      <c r="L88" s="26"/>
      <c r="M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4" t="str">
        <f>E11</f>
        <v>02.1 - S 02.1 - Rehabilitácia jazera</v>
      </c>
      <c r="F89" s="221"/>
      <c r="G89" s="221"/>
      <c r="H89" s="221"/>
      <c r="I89" s="26"/>
      <c r="J89" s="26"/>
      <c r="K89" s="26"/>
      <c r="L89" s="26"/>
      <c r="M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18</v>
      </c>
      <c r="D91" s="26"/>
      <c r="E91" s="26"/>
      <c r="F91" s="21" t="str">
        <f>F14</f>
        <v>Borša</v>
      </c>
      <c r="G91" s="26"/>
      <c r="H91" s="26"/>
      <c r="I91" s="23" t="s">
        <v>20</v>
      </c>
      <c r="J91" s="52">
        <f>IF(J14="","",J14)</f>
        <v>44684</v>
      </c>
      <c r="K91" s="26"/>
      <c r="L91" s="26"/>
      <c r="M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21</v>
      </c>
      <c r="D93" s="26"/>
      <c r="E93" s="26"/>
      <c r="F93" s="21" t="str">
        <f>E17</f>
        <v>II. Rákoczi Ferenc, n.o.</v>
      </c>
      <c r="G93" s="26"/>
      <c r="H93" s="26"/>
      <c r="I93" s="23" t="s">
        <v>27</v>
      </c>
      <c r="J93" s="24" t="str">
        <f>E23</f>
        <v xml:space="preserve">Arch + crafts </v>
      </c>
      <c r="K93" s="26"/>
      <c r="L93" s="26"/>
      <c r="M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29</v>
      </c>
      <c r="J94" s="24" t="str">
        <f>E26</f>
        <v xml:space="preserve"> </v>
      </c>
      <c r="K94" s="26"/>
      <c r="L94" s="26"/>
      <c r="M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18" t="s">
        <v>135</v>
      </c>
      <c r="D96" s="110"/>
      <c r="E96" s="110"/>
      <c r="F96" s="110"/>
      <c r="G96" s="110"/>
      <c r="H96" s="110"/>
      <c r="I96" s="119" t="s">
        <v>136</v>
      </c>
      <c r="J96" s="119" t="s">
        <v>137</v>
      </c>
      <c r="K96" s="119" t="s">
        <v>138</v>
      </c>
      <c r="L96" s="110"/>
      <c r="M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20" t="s">
        <v>139</v>
      </c>
      <c r="D98" s="26"/>
      <c r="E98" s="26"/>
      <c r="F98" s="26"/>
      <c r="G98" s="26"/>
      <c r="H98" s="26"/>
      <c r="I98" s="68">
        <f t="shared" ref="I98:J100" si="0">Q122</f>
        <v>0</v>
      </c>
      <c r="J98" s="68">
        <f t="shared" si="0"/>
        <v>0</v>
      </c>
      <c r="K98" s="68">
        <f>K122</f>
        <v>0</v>
      </c>
      <c r="L98" s="26"/>
      <c r="M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21"/>
      <c r="D99" s="122" t="s">
        <v>141</v>
      </c>
      <c r="E99" s="123"/>
      <c r="F99" s="123"/>
      <c r="G99" s="123"/>
      <c r="H99" s="123"/>
      <c r="I99" s="124">
        <f t="shared" si="0"/>
        <v>0</v>
      </c>
      <c r="J99" s="124">
        <f t="shared" si="0"/>
        <v>0</v>
      </c>
      <c r="K99" s="124">
        <f>K123</f>
        <v>0</v>
      </c>
      <c r="M99" s="121"/>
    </row>
    <row r="100" spans="1:47" s="10" customFormat="1" ht="19.899999999999999" customHeight="1">
      <c r="B100" s="125"/>
      <c r="D100" s="126" t="s">
        <v>142</v>
      </c>
      <c r="E100" s="127"/>
      <c r="F100" s="127"/>
      <c r="G100" s="127"/>
      <c r="H100" s="127"/>
      <c r="I100" s="128">
        <f t="shared" si="0"/>
        <v>0</v>
      </c>
      <c r="J100" s="128">
        <f t="shared" si="0"/>
        <v>0</v>
      </c>
      <c r="K100" s="128">
        <f>K124</f>
        <v>0</v>
      </c>
      <c r="M100" s="125"/>
    </row>
    <row r="101" spans="1:47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39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47" s="2" customFormat="1" ht="6.95" customHeight="1">
      <c r="A102" s="26"/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47" s="2" customFormat="1" ht="6.95" customHeight="1">
      <c r="A106" s="26"/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24.95" customHeight="1">
      <c r="A107" s="26"/>
      <c r="B107" s="27"/>
      <c r="C107" s="18" t="s">
        <v>147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12" customHeight="1">
      <c r="A109" s="26"/>
      <c r="B109" s="27"/>
      <c r="C109" s="23" t="s">
        <v>14</v>
      </c>
      <c r="D109" s="26"/>
      <c r="E109" s="26"/>
      <c r="F109" s="26"/>
      <c r="G109" s="26"/>
      <c r="H109" s="26"/>
      <c r="I109" s="26"/>
      <c r="J109" s="26"/>
      <c r="K109" s="26"/>
      <c r="L109" s="26"/>
      <c r="M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26.25" customHeight="1">
      <c r="A110" s="26"/>
      <c r="B110" s="27"/>
      <c r="C110" s="26"/>
      <c r="D110" s="26"/>
      <c r="E110" s="225" t="str">
        <f>E7</f>
        <v>ROZVOJ CESTOVNÉHO RUCHU V OKOLÍ RÁKOCZIHO KAŠTIEĽA V BORŠI</v>
      </c>
      <c r="F110" s="226"/>
      <c r="G110" s="226"/>
      <c r="H110" s="226"/>
      <c r="I110" s="26"/>
      <c r="J110" s="26"/>
      <c r="K110" s="26"/>
      <c r="L110" s="26"/>
      <c r="M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1" customFormat="1" ht="12" customHeight="1">
      <c r="B111" s="17"/>
      <c r="C111" s="23" t="s">
        <v>128</v>
      </c>
      <c r="M111" s="17"/>
    </row>
    <row r="112" spans="1:47" s="2" customFormat="1" ht="16.5" customHeight="1">
      <c r="A112" s="26"/>
      <c r="B112" s="27"/>
      <c r="C112" s="26"/>
      <c r="D112" s="26"/>
      <c r="E112" s="225" t="s">
        <v>495</v>
      </c>
      <c r="F112" s="221"/>
      <c r="G112" s="221"/>
      <c r="H112" s="221"/>
      <c r="I112" s="26"/>
      <c r="J112" s="26"/>
      <c r="K112" s="26"/>
      <c r="L112" s="26"/>
      <c r="M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130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84" t="str">
        <f>E11</f>
        <v>02.1 - S 02.1 - Rehabilitácia jazera</v>
      </c>
      <c r="F114" s="221"/>
      <c r="G114" s="221"/>
      <c r="H114" s="221"/>
      <c r="I114" s="26"/>
      <c r="J114" s="26"/>
      <c r="K114" s="26"/>
      <c r="L114" s="26"/>
      <c r="M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18</v>
      </c>
      <c r="D116" s="26"/>
      <c r="E116" s="26"/>
      <c r="F116" s="21" t="str">
        <f>F14</f>
        <v>Borša</v>
      </c>
      <c r="G116" s="26"/>
      <c r="H116" s="26"/>
      <c r="I116" s="23" t="s">
        <v>20</v>
      </c>
      <c r="J116" s="52">
        <f>IF(J14="","",J14)</f>
        <v>44684</v>
      </c>
      <c r="K116" s="26"/>
      <c r="L116" s="26"/>
      <c r="M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21</v>
      </c>
      <c r="D118" s="26"/>
      <c r="E118" s="26"/>
      <c r="F118" s="21" t="str">
        <f>E17</f>
        <v>II. Rákoczi Ferenc, n.o.</v>
      </c>
      <c r="G118" s="26"/>
      <c r="H118" s="26"/>
      <c r="I118" s="23" t="s">
        <v>27</v>
      </c>
      <c r="J118" s="24" t="str">
        <f>E23</f>
        <v xml:space="preserve">Arch + crafts </v>
      </c>
      <c r="K118" s="26"/>
      <c r="L118" s="26"/>
      <c r="M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25</v>
      </c>
      <c r="D119" s="26"/>
      <c r="E119" s="26"/>
      <c r="F119" s="21" t="str">
        <f>IF(E20="","",E20)</f>
        <v xml:space="preserve"> </v>
      </c>
      <c r="G119" s="26"/>
      <c r="H119" s="26"/>
      <c r="I119" s="23" t="s">
        <v>29</v>
      </c>
      <c r="J119" s="24" t="str">
        <f>E26</f>
        <v xml:space="preserve"> </v>
      </c>
      <c r="K119" s="26"/>
      <c r="L119" s="26"/>
      <c r="M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29"/>
      <c r="B121" s="130"/>
      <c r="C121" s="131" t="s">
        <v>148</v>
      </c>
      <c r="D121" s="132" t="s">
        <v>56</v>
      </c>
      <c r="E121" s="222" t="s">
        <v>53</v>
      </c>
      <c r="F121" s="222"/>
      <c r="G121" s="132" t="s">
        <v>149</v>
      </c>
      <c r="H121" s="132" t="s">
        <v>150</v>
      </c>
      <c r="I121" s="132" t="s">
        <v>151</v>
      </c>
      <c r="J121" s="132" t="s">
        <v>152</v>
      </c>
      <c r="K121" s="133" t="s">
        <v>138</v>
      </c>
      <c r="L121" s="134" t="s">
        <v>153</v>
      </c>
      <c r="M121" s="135"/>
      <c r="N121" s="59" t="s">
        <v>1</v>
      </c>
      <c r="O121" s="60" t="s">
        <v>35</v>
      </c>
      <c r="P121" s="60" t="s">
        <v>154</v>
      </c>
      <c r="Q121" s="60" t="s">
        <v>155</v>
      </c>
      <c r="R121" s="60" t="s">
        <v>156</v>
      </c>
      <c r="S121" s="60" t="s">
        <v>157</v>
      </c>
      <c r="T121" s="60" t="s">
        <v>158</v>
      </c>
      <c r="U121" s="60" t="s">
        <v>159</v>
      </c>
      <c r="V121" s="60" t="s">
        <v>160</v>
      </c>
      <c r="W121" s="60" t="s">
        <v>161</v>
      </c>
      <c r="X121" s="61" t="s">
        <v>162</v>
      </c>
      <c r="Y121" s="129"/>
      <c r="Z121" s="129"/>
      <c r="AA121" s="129"/>
      <c r="AB121" s="129"/>
      <c r="AC121" s="129"/>
      <c r="AD121" s="129"/>
      <c r="AE121" s="129"/>
    </row>
    <row r="122" spans="1:65" s="2" customFormat="1" ht="22.9" customHeight="1">
      <c r="A122" s="26"/>
      <c r="B122" s="27"/>
      <c r="C122" s="66" t="s">
        <v>139</v>
      </c>
      <c r="D122" s="26"/>
      <c r="E122" s="26"/>
      <c r="F122" s="26"/>
      <c r="G122" s="26"/>
      <c r="H122" s="26"/>
      <c r="I122" s="26"/>
      <c r="J122" s="26"/>
      <c r="K122" s="136">
        <f>BK122</f>
        <v>0</v>
      </c>
      <c r="L122" s="26"/>
      <c r="M122" s="27"/>
      <c r="N122" s="62"/>
      <c r="O122" s="53"/>
      <c r="P122" s="63"/>
      <c r="Q122" s="137">
        <f>Q123</f>
        <v>0</v>
      </c>
      <c r="R122" s="137">
        <f>R123</f>
        <v>0</v>
      </c>
      <c r="S122" s="63"/>
      <c r="T122" s="138">
        <f>T123</f>
        <v>999.6</v>
      </c>
      <c r="U122" s="63"/>
      <c r="V122" s="138">
        <f>V123</f>
        <v>0</v>
      </c>
      <c r="W122" s="63"/>
      <c r="X122" s="139">
        <f>X123</f>
        <v>0</v>
      </c>
      <c r="Y122" s="26"/>
      <c r="Z122" s="26"/>
      <c r="AA122" s="26"/>
      <c r="AB122" s="26"/>
      <c r="AC122" s="26"/>
      <c r="AD122" s="26"/>
      <c r="AE122" s="26"/>
      <c r="AT122" s="14" t="s">
        <v>72</v>
      </c>
      <c r="AU122" s="14" t="s">
        <v>140</v>
      </c>
      <c r="BK122" s="140">
        <f>BK123</f>
        <v>0</v>
      </c>
    </row>
    <row r="123" spans="1:65" s="12" customFormat="1" ht="25.9" customHeight="1">
      <c r="B123" s="141"/>
      <c r="D123" s="142" t="s">
        <v>72</v>
      </c>
      <c r="E123" s="143" t="s">
        <v>163</v>
      </c>
      <c r="F123" s="143" t="s">
        <v>164</v>
      </c>
      <c r="K123" s="144">
        <f>BK123</f>
        <v>0</v>
      </c>
      <c r="M123" s="141"/>
      <c r="N123" s="145"/>
      <c r="O123" s="146"/>
      <c r="P123" s="146"/>
      <c r="Q123" s="147">
        <f>Q124</f>
        <v>0</v>
      </c>
      <c r="R123" s="147">
        <f>R124</f>
        <v>0</v>
      </c>
      <c r="S123" s="146"/>
      <c r="T123" s="148">
        <f>T124</f>
        <v>999.6</v>
      </c>
      <c r="U123" s="146"/>
      <c r="V123" s="148">
        <f>V124</f>
        <v>0</v>
      </c>
      <c r="W123" s="146"/>
      <c r="X123" s="149">
        <f>X124</f>
        <v>0</v>
      </c>
      <c r="AR123" s="142" t="s">
        <v>80</v>
      </c>
      <c r="AT123" s="150" t="s">
        <v>72</v>
      </c>
      <c r="AU123" s="150" t="s">
        <v>73</v>
      </c>
      <c r="AY123" s="142" t="s">
        <v>165</v>
      </c>
      <c r="BK123" s="151">
        <f>BK124</f>
        <v>0</v>
      </c>
    </row>
    <row r="124" spans="1:65" s="12" customFormat="1" ht="22.9" customHeight="1">
      <c r="B124" s="141"/>
      <c r="D124" s="142" t="s">
        <v>72</v>
      </c>
      <c r="E124" s="152" t="s">
        <v>80</v>
      </c>
      <c r="F124" s="152" t="s">
        <v>166</v>
      </c>
      <c r="K124" s="153">
        <f>BK124</f>
        <v>0</v>
      </c>
      <c r="M124" s="141"/>
      <c r="N124" s="145"/>
      <c r="O124" s="146"/>
      <c r="P124" s="146"/>
      <c r="Q124" s="147">
        <f>SUM(Q125:Q126)</f>
        <v>0</v>
      </c>
      <c r="R124" s="147">
        <f>SUM(R125:R126)</f>
        <v>0</v>
      </c>
      <c r="S124" s="146"/>
      <c r="T124" s="148">
        <f>SUM(T125:T126)</f>
        <v>999.6</v>
      </c>
      <c r="U124" s="146"/>
      <c r="V124" s="148">
        <f>SUM(V125:V126)</f>
        <v>0</v>
      </c>
      <c r="W124" s="146"/>
      <c r="X124" s="149">
        <f>SUM(X125:X126)</f>
        <v>0</v>
      </c>
      <c r="AR124" s="142" t="s">
        <v>80</v>
      </c>
      <c r="AT124" s="150" t="s">
        <v>72</v>
      </c>
      <c r="AU124" s="150" t="s">
        <v>80</v>
      </c>
      <c r="AY124" s="142" t="s">
        <v>165</v>
      </c>
      <c r="BK124" s="151">
        <f>SUM(BK125:BK126)</f>
        <v>0</v>
      </c>
    </row>
    <row r="125" spans="1:65" s="2" customFormat="1" ht="24.2" customHeight="1">
      <c r="A125" s="26"/>
      <c r="B125" s="154"/>
      <c r="C125" s="155" t="s">
        <v>80</v>
      </c>
      <c r="D125" s="155" t="s">
        <v>167</v>
      </c>
      <c r="E125" s="223" t="s">
        <v>497</v>
      </c>
      <c r="F125" s="224"/>
      <c r="G125" s="156" t="s">
        <v>169</v>
      </c>
      <c r="H125" s="157">
        <v>3900</v>
      </c>
      <c r="I125" s="158">
        <v>0</v>
      </c>
      <c r="J125" s="158">
        <v>0</v>
      </c>
      <c r="K125" s="158">
        <f>ROUND(P125*H125,2)</f>
        <v>0</v>
      </c>
      <c r="L125" s="159"/>
      <c r="M125" s="27"/>
      <c r="N125" s="160" t="s">
        <v>1</v>
      </c>
      <c r="O125" s="161" t="s">
        <v>37</v>
      </c>
      <c r="P125" s="162">
        <f>I125+J125</f>
        <v>0</v>
      </c>
      <c r="Q125" s="162">
        <f>ROUND(I125*H125,2)</f>
        <v>0</v>
      </c>
      <c r="R125" s="162">
        <f>ROUND(J125*H125,2)</f>
        <v>0</v>
      </c>
      <c r="S125" s="163">
        <v>0.255</v>
      </c>
      <c r="T125" s="163">
        <f>S125*H125</f>
        <v>994.5</v>
      </c>
      <c r="U125" s="163">
        <v>0</v>
      </c>
      <c r="V125" s="163">
        <f>U125*H125</f>
        <v>0</v>
      </c>
      <c r="W125" s="163">
        <v>0</v>
      </c>
      <c r="X125" s="164">
        <f>W125*H125</f>
        <v>0</v>
      </c>
      <c r="Y125" s="26"/>
      <c r="Z125" s="26"/>
      <c r="AA125" s="26"/>
      <c r="AB125" s="26"/>
      <c r="AC125" s="26"/>
      <c r="AD125" s="26"/>
      <c r="AE125" s="26"/>
      <c r="AR125" s="165" t="s">
        <v>170</v>
      </c>
      <c r="AT125" s="165" t="s">
        <v>167</v>
      </c>
      <c r="AU125" s="165" t="s">
        <v>86</v>
      </c>
      <c r="AY125" s="14" t="s">
        <v>165</v>
      </c>
      <c r="BE125" s="166">
        <f>IF(O125="základná",K125,0)</f>
        <v>0</v>
      </c>
      <c r="BF125" s="166">
        <f>IF(O125="znížená",K125,0)</f>
        <v>0</v>
      </c>
      <c r="BG125" s="166">
        <f>IF(O125="zákl. prenesená",K125,0)</f>
        <v>0</v>
      </c>
      <c r="BH125" s="166">
        <f>IF(O125="zníž. prenesená",K125,0)</f>
        <v>0</v>
      </c>
      <c r="BI125" s="166">
        <f>IF(O125="nulová",K125,0)</f>
        <v>0</v>
      </c>
      <c r="BJ125" s="14" t="s">
        <v>86</v>
      </c>
      <c r="BK125" s="166">
        <f>ROUND(P125*H125,2)</f>
        <v>0</v>
      </c>
      <c r="BL125" s="14" t="s">
        <v>170</v>
      </c>
      <c r="BM125" s="165" t="s">
        <v>498</v>
      </c>
    </row>
    <row r="126" spans="1:65" s="2" customFormat="1" ht="37.9" customHeight="1">
      <c r="A126" s="26"/>
      <c r="B126" s="154"/>
      <c r="C126" s="155" t="s">
        <v>86</v>
      </c>
      <c r="D126" s="155" t="s">
        <v>167</v>
      </c>
      <c r="E126" s="223" t="s">
        <v>499</v>
      </c>
      <c r="F126" s="224"/>
      <c r="G126" s="156" t="s">
        <v>319</v>
      </c>
      <c r="H126" s="157">
        <v>300</v>
      </c>
      <c r="I126" s="158">
        <v>0</v>
      </c>
      <c r="J126" s="158">
        <v>0</v>
      </c>
      <c r="K126" s="158">
        <f>ROUND(P126*H126,2)</f>
        <v>0</v>
      </c>
      <c r="L126" s="159"/>
      <c r="M126" s="27"/>
      <c r="N126" s="167" t="s">
        <v>1</v>
      </c>
      <c r="O126" s="168" t="s">
        <v>37</v>
      </c>
      <c r="P126" s="169">
        <f>I126+J126</f>
        <v>0</v>
      </c>
      <c r="Q126" s="169">
        <f>ROUND(I126*H126,2)</f>
        <v>0</v>
      </c>
      <c r="R126" s="169">
        <f>ROUND(J126*H126,2)</f>
        <v>0</v>
      </c>
      <c r="S126" s="170">
        <v>1.7000000000000001E-2</v>
      </c>
      <c r="T126" s="170">
        <f>S126*H126</f>
        <v>5.1000000000000005</v>
      </c>
      <c r="U126" s="170">
        <v>0</v>
      </c>
      <c r="V126" s="170">
        <f>U126*H126</f>
        <v>0</v>
      </c>
      <c r="W126" s="170">
        <v>0</v>
      </c>
      <c r="X126" s="171">
        <f>W126*H126</f>
        <v>0</v>
      </c>
      <c r="Y126" s="26"/>
      <c r="Z126" s="26"/>
      <c r="AA126" s="26"/>
      <c r="AB126" s="26"/>
      <c r="AC126" s="26"/>
      <c r="AD126" s="26"/>
      <c r="AE126" s="26"/>
      <c r="AR126" s="165" t="s">
        <v>170</v>
      </c>
      <c r="AT126" s="165" t="s">
        <v>167</v>
      </c>
      <c r="AU126" s="165" t="s">
        <v>86</v>
      </c>
      <c r="AY126" s="14" t="s">
        <v>165</v>
      </c>
      <c r="BE126" s="166">
        <f>IF(O126="základná",K126,0)</f>
        <v>0</v>
      </c>
      <c r="BF126" s="166">
        <f>IF(O126="znížená",K126,0)</f>
        <v>0</v>
      </c>
      <c r="BG126" s="166">
        <f>IF(O126="zákl. prenesená",K126,0)</f>
        <v>0</v>
      </c>
      <c r="BH126" s="166">
        <f>IF(O126="zníž. prenesená",K126,0)</f>
        <v>0</v>
      </c>
      <c r="BI126" s="166">
        <f>IF(O126="nulová",K126,0)</f>
        <v>0</v>
      </c>
      <c r="BJ126" s="14" t="s">
        <v>86</v>
      </c>
      <c r="BK126" s="166">
        <f>ROUND(P126*H126,2)</f>
        <v>0</v>
      </c>
      <c r="BL126" s="14" t="s">
        <v>170</v>
      </c>
      <c r="BM126" s="165" t="s">
        <v>500</v>
      </c>
    </row>
    <row r="127" spans="1:65" s="2" customFormat="1" ht="6.95" customHeight="1">
      <c r="A127" s="26"/>
      <c r="B127" s="44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27"/>
      <c r="N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</sheetData>
  <mergeCells count="15">
    <mergeCell ref="E121:F121"/>
    <mergeCell ref="E125:F125"/>
    <mergeCell ref="E126:F126"/>
    <mergeCell ref="E114:H114"/>
    <mergeCell ref="M2:Z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168"/>
  <sheetViews>
    <sheetView showGridLines="0" workbookViewId="0">
      <selection activeCell="M2" sqref="M2:Z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8"/>
    </row>
    <row r="2" spans="1:46" s="1" customFormat="1" ht="36.950000000000003" customHeight="1">
      <c r="M2" s="210" t="s">
        <v>6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T2" s="14" t="s">
        <v>102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73</v>
      </c>
    </row>
    <row r="4" spans="1:46" s="1" customFormat="1" ht="24.95" customHeight="1">
      <c r="B4" s="17"/>
      <c r="D4" s="18" t="s">
        <v>127</v>
      </c>
      <c r="M4" s="17"/>
      <c r="N4" s="99" t="s">
        <v>10</v>
      </c>
      <c r="AT4" s="14" t="s">
        <v>3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23" t="s">
        <v>14</v>
      </c>
      <c r="M6" s="17"/>
    </row>
    <row r="7" spans="1:46" s="1" customFormat="1" ht="26.25" customHeight="1">
      <c r="B7" s="17"/>
      <c r="E7" s="225" t="str">
        <f>'Rekapitulácia stavby'!K6</f>
        <v>ROZVOJ CESTOVNÉHO RUCHU V OKOLÍ RÁKOCZIHO KAŠTIEĽA V BORŠI</v>
      </c>
      <c r="F7" s="226"/>
      <c r="G7" s="226"/>
      <c r="H7" s="226"/>
      <c r="M7" s="17"/>
    </row>
    <row r="8" spans="1:46" s="2" customFormat="1" ht="12" customHeight="1">
      <c r="A8" s="26"/>
      <c r="B8" s="27"/>
      <c r="C8" s="26"/>
      <c r="D8" s="23" t="s">
        <v>128</v>
      </c>
      <c r="E8" s="26"/>
      <c r="F8" s="26"/>
      <c r="G8" s="26"/>
      <c r="H8" s="26"/>
      <c r="I8" s="26"/>
      <c r="J8" s="26"/>
      <c r="K8" s="26"/>
      <c r="L8" s="26"/>
      <c r="M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4" t="s">
        <v>501</v>
      </c>
      <c r="F9" s="221"/>
      <c r="G9" s="221"/>
      <c r="H9" s="221"/>
      <c r="I9" s="26"/>
      <c r="J9" s="26"/>
      <c r="K9" s="26"/>
      <c r="L9" s="26"/>
      <c r="M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16</v>
      </c>
      <c r="E11" s="26"/>
      <c r="F11" s="21" t="s">
        <v>1</v>
      </c>
      <c r="G11" s="26"/>
      <c r="H11" s="26"/>
      <c r="I11" s="23" t="s">
        <v>17</v>
      </c>
      <c r="J11" s="21" t="s">
        <v>1</v>
      </c>
      <c r="K11" s="26"/>
      <c r="L11" s="26"/>
      <c r="M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18</v>
      </c>
      <c r="E12" s="26"/>
      <c r="F12" s="21" t="s">
        <v>19</v>
      </c>
      <c r="G12" s="26"/>
      <c r="H12" s="26"/>
      <c r="I12" s="23" t="s">
        <v>20</v>
      </c>
      <c r="J12" s="52">
        <f>'Rekapitulácia stavby'!AN8</f>
        <v>44684</v>
      </c>
      <c r="K12" s="26"/>
      <c r="L12" s="26"/>
      <c r="M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">
        <v>1</v>
      </c>
      <c r="K14" s="26"/>
      <c r="L14" s="26"/>
      <c r="M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23</v>
      </c>
      <c r="F15" s="26"/>
      <c r="G15" s="26"/>
      <c r="H15" s="26"/>
      <c r="I15" s="23" t="s">
        <v>24</v>
      </c>
      <c r="J15" s="21" t="s">
        <v>1</v>
      </c>
      <c r="K15" s="26"/>
      <c r="L15" s="26"/>
      <c r="M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26"/>
      <c r="M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3" t="str">
        <f>'Rekapitulácia stavby'!E14</f>
        <v xml:space="preserve"> </v>
      </c>
      <c r="F18" s="193"/>
      <c r="G18" s="193"/>
      <c r="H18" s="193"/>
      <c r="I18" s="23" t="s">
        <v>24</v>
      </c>
      <c r="J18" s="21" t="str">
        <f>'Rekapitulácia stavby'!AN14</f>
        <v/>
      </c>
      <c r="K18" s="26"/>
      <c r="L18" s="26"/>
      <c r="M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27</v>
      </c>
      <c r="E20" s="26"/>
      <c r="F20" s="26"/>
      <c r="G20" s="26"/>
      <c r="H20" s="26"/>
      <c r="I20" s="23" t="s">
        <v>22</v>
      </c>
      <c r="J20" s="21" t="s">
        <v>1</v>
      </c>
      <c r="K20" s="26"/>
      <c r="L20" s="26"/>
      <c r="M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28</v>
      </c>
      <c r="F21" s="26"/>
      <c r="G21" s="26"/>
      <c r="H21" s="26"/>
      <c r="I21" s="23" t="s">
        <v>24</v>
      </c>
      <c r="J21" s="21" t="s">
        <v>1</v>
      </c>
      <c r="K21" s="26"/>
      <c r="L21" s="26"/>
      <c r="M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26"/>
      <c r="M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26"/>
      <c r="M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30</v>
      </c>
      <c r="E26" s="26"/>
      <c r="F26" s="26"/>
      <c r="G26" s="26"/>
      <c r="H26" s="26"/>
      <c r="I26" s="26"/>
      <c r="J26" s="26"/>
      <c r="K26" s="26"/>
      <c r="L26" s="26"/>
      <c r="M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100"/>
      <c r="B27" s="101"/>
      <c r="C27" s="100"/>
      <c r="D27" s="100"/>
      <c r="E27" s="196" t="s">
        <v>1</v>
      </c>
      <c r="F27" s="196"/>
      <c r="G27" s="196"/>
      <c r="H27" s="196"/>
      <c r="I27" s="100"/>
      <c r="J27" s="100"/>
      <c r="K27" s="100"/>
      <c r="L27" s="100"/>
      <c r="M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63"/>
      <c r="M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.75">
      <c r="A30" s="26"/>
      <c r="B30" s="27"/>
      <c r="C30" s="26"/>
      <c r="D30" s="26"/>
      <c r="E30" s="23" t="s">
        <v>132</v>
      </c>
      <c r="F30" s="26"/>
      <c r="G30" s="26"/>
      <c r="H30" s="26"/>
      <c r="I30" s="26"/>
      <c r="J30" s="26"/>
      <c r="K30" s="103">
        <f>I96</f>
        <v>0</v>
      </c>
      <c r="L30" s="26"/>
      <c r="M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2.75">
      <c r="A31" s="26"/>
      <c r="B31" s="27"/>
      <c r="C31" s="26"/>
      <c r="D31" s="26"/>
      <c r="E31" s="23" t="s">
        <v>133</v>
      </c>
      <c r="F31" s="26"/>
      <c r="G31" s="26"/>
      <c r="H31" s="26"/>
      <c r="I31" s="26"/>
      <c r="J31" s="26"/>
      <c r="K31" s="103">
        <f>J96</f>
        <v>0</v>
      </c>
      <c r="L31" s="26"/>
      <c r="M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104" t="s">
        <v>31</v>
      </c>
      <c r="E32" s="26"/>
      <c r="F32" s="26"/>
      <c r="G32" s="26"/>
      <c r="H32" s="26"/>
      <c r="I32" s="26"/>
      <c r="J32" s="26"/>
      <c r="K32" s="68">
        <f>ROUND(K124, 2)</f>
        <v>0</v>
      </c>
      <c r="L32" s="26"/>
      <c r="M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3"/>
      <c r="E33" s="63"/>
      <c r="F33" s="63"/>
      <c r="G33" s="63"/>
      <c r="H33" s="63"/>
      <c r="I33" s="63"/>
      <c r="J33" s="63"/>
      <c r="K33" s="63"/>
      <c r="L33" s="63"/>
      <c r="M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26"/>
      <c r="K34" s="30" t="s">
        <v>34</v>
      </c>
      <c r="L34" s="26"/>
      <c r="M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105" t="s">
        <v>35</v>
      </c>
      <c r="E35" s="32" t="s">
        <v>36</v>
      </c>
      <c r="F35" s="106">
        <f>ROUND((SUM(BE124:BE167)),  2)</f>
        <v>0</v>
      </c>
      <c r="G35" s="107"/>
      <c r="H35" s="107"/>
      <c r="I35" s="108">
        <v>0.2</v>
      </c>
      <c r="J35" s="107"/>
      <c r="K35" s="106">
        <f>ROUND(((SUM(BE124:BE167))*I35),  2)</f>
        <v>0</v>
      </c>
      <c r="L35" s="26"/>
      <c r="M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32" t="s">
        <v>37</v>
      </c>
      <c r="F36" s="103">
        <f>ROUND((SUM(BF124:BF167)),  2)</f>
        <v>0</v>
      </c>
      <c r="G36" s="26"/>
      <c r="H36" s="26"/>
      <c r="I36" s="109">
        <v>0.2</v>
      </c>
      <c r="J36" s="26"/>
      <c r="K36" s="103">
        <f>ROUND(((SUM(BF124:BF167))*I36),  2)</f>
        <v>0</v>
      </c>
      <c r="L36" s="26"/>
      <c r="M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38</v>
      </c>
      <c r="F37" s="103">
        <f>ROUND((SUM(BG124:BG167)),  2)</f>
        <v>0</v>
      </c>
      <c r="G37" s="26"/>
      <c r="H37" s="26"/>
      <c r="I37" s="109">
        <v>0.2</v>
      </c>
      <c r="J37" s="26"/>
      <c r="K37" s="103">
        <f>0</f>
        <v>0</v>
      </c>
      <c r="L37" s="26"/>
      <c r="M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39</v>
      </c>
      <c r="F38" s="103">
        <f>ROUND((SUM(BH124:BH167)),  2)</f>
        <v>0</v>
      </c>
      <c r="G38" s="26"/>
      <c r="H38" s="26"/>
      <c r="I38" s="109">
        <v>0.2</v>
      </c>
      <c r="J38" s="26"/>
      <c r="K38" s="103">
        <f>0</f>
        <v>0</v>
      </c>
      <c r="L38" s="26"/>
      <c r="M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32" t="s">
        <v>40</v>
      </c>
      <c r="F39" s="106">
        <f>ROUND((SUM(BI124:BI167)),  2)</f>
        <v>0</v>
      </c>
      <c r="G39" s="107"/>
      <c r="H39" s="107"/>
      <c r="I39" s="108">
        <v>0</v>
      </c>
      <c r="J39" s="107"/>
      <c r="K39" s="106">
        <f>0</f>
        <v>0</v>
      </c>
      <c r="L39" s="26"/>
      <c r="M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10"/>
      <c r="D41" s="111" t="s">
        <v>41</v>
      </c>
      <c r="E41" s="57"/>
      <c r="F41" s="57"/>
      <c r="G41" s="112" t="s">
        <v>42</v>
      </c>
      <c r="H41" s="113" t="s">
        <v>43</v>
      </c>
      <c r="I41" s="57"/>
      <c r="J41" s="57"/>
      <c r="K41" s="114">
        <f>SUM(K32:K39)</f>
        <v>0</v>
      </c>
      <c r="L41" s="115"/>
      <c r="M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M43" s="17"/>
    </row>
    <row r="44" spans="1:31" s="1" customFormat="1" ht="14.45" customHeight="1">
      <c r="B44" s="17"/>
      <c r="M44" s="17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41"/>
      <c r="M50" s="39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26"/>
      <c r="B61" s="27"/>
      <c r="C61" s="26"/>
      <c r="D61" s="42" t="s">
        <v>46</v>
      </c>
      <c r="E61" s="29"/>
      <c r="F61" s="116" t="s">
        <v>47</v>
      </c>
      <c r="G61" s="42" t="s">
        <v>46</v>
      </c>
      <c r="H61" s="29"/>
      <c r="I61" s="29"/>
      <c r="J61" s="117" t="s">
        <v>47</v>
      </c>
      <c r="K61" s="29"/>
      <c r="L61" s="29"/>
      <c r="M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26"/>
      <c r="B65" s="27"/>
      <c r="C65" s="26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43"/>
      <c r="M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26"/>
      <c r="B76" s="27"/>
      <c r="C76" s="26"/>
      <c r="D76" s="42" t="s">
        <v>46</v>
      </c>
      <c r="E76" s="29"/>
      <c r="F76" s="116" t="s">
        <v>47</v>
      </c>
      <c r="G76" s="42" t="s">
        <v>46</v>
      </c>
      <c r="H76" s="29"/>
      <c r="I76" s="29"/>
      <c r="J76" s="117" t="s">
        <v>47</v>
      </c>
      <c r="K76" s="29"/>
      <c r="L76" s="29"/>
      <c r="M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134</v>
      </c>
      <c r="D82" s="26"/>
      <c r="E82" s="26"/>
      <c r="F82" s="26"/>
      <c r="G82" s="26"/>
      <c r="H82" s="26"/>
      <c r="I82" s="26"/>
      <c r="J82" s="26"/>
      <c r="K82" s="26"/>
      <c r="L82" s="26"/>
      <c r="M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26"/>
      <c r="M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>
      <c r="A85" s="26"/>
      <c r="B85" s="27"/>
      <c r="C85" s="26"/>
      <c r="D85" s="26"/>
      <c r="E85" s="225" t="str">
        <f>E7</f>
        <v>ROZVOJ CESTOVNÉHO RUCHU V OKOLÍ RÁKOCZIHO KAŠTIEĽA V BORŠI</v>
      </c>
      <c r="F85" s="226"/>
      <c r="G85" s="226"/>
      <c r="H85" s="226"/>
      <c r="I85" s="26"/>
      <c r="J85" s="26"/>
      <c r="K85" s="26"/>
      <c r="L85" s="26"/>
      <c r="M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128</v>
      </c>
      <c r="D86" s="26"/>
      <c r="E86" s="26"/>
      <c r="F86" s="26"/>
      <c r="G86" s="26"/>
      <c r="H86" s="26"/>
      <c r="I86" s="26"/>
      <c r="J86" s="26"/>
      <c r="K86" s="26"/>
      <c r="L86" s="26"/>
      <c r="M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84" t="str">
        <f>E9</f>
        <v>03 - S 03 - Výtlakové potrubie</v>
      </c>
      <c r="F87" s="221"/>
      <c r="G87" s="221"/>
      <c r="H87" s="221"/>
      <c r="I87" s="26"/>
      <c r="J87" s="26"/>
      <c r="K87" s="26"/>
      <c r="L87" s="26"/>
      <c r="M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18</v>
      </c>
      <c r="D89" s="26"/>
      <c r="E89" s="26"/>
      <c r="F89" s="21" t="str">
        <f>F12</f>
        <v>Borša</v>
      </c>
      <c r="G89" s="26"/>
      <c r="H89" s="26"/>
      <c r="I89" s="23" t="s">
        <v>20</v>
      </c>
      <c r="J89" s="52">
        <f>IF(J12="","",J12)</f>
        <v>44684</v>
      </c>
      <c r="K89" s="26"/>
      <c r="L89" s="26"/>
      <c r="M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E15</f>
        <v>II. Rákoczi Ferenc, n.o.</v>
      </c>
      <c r="G91" s="26"/>
      <c r="H91" s="26"/>
      <c r="I91" s="23" t="s">
        <v>27</v>
      </c>
      <c r="J91" s="24" t="str">
        <f>E21</f>
        <v xml:space="preserve">Arch + crafts </v>
      </c>
      <c r="K91" s="26"/>
      <c r="L91" s="26"/>
      <c r="M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 t="str">
        <f>E24</f>
        <v xml:space="preserve"> </v>
      </c>
      <c r="K92" s="26"/>
      <c r="L92" s="26"/>
      <c r="M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8" t="s">
        <v>135</v>
      </c>
      <c r="D94" s="110"/>
      <c r="E94" s="110"/>
      <c r="F94" s="110"/>
      <c r="G94" s="110"/>
      <c r="H94" s="110"/>
      <c r="I94" s="119" t="s">
        <v>136</v>
      </c>
      <c r="J94" s="119" t="s">
        <v>137</v>
      </c>
      <c r="K94" s="119" t="s">
        <v>138</v>
      </c>
      <c r="L94" s="110"/>
      <c r="M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20" t="s">
        <v>139</v>
      </c>
      <c r="D96" s="26"/>
      <c r="E96" s="26"/>
      <c r="F96" s="26"/>
      <c r="G96" s="26"/>
      <c r="H96" s="26"/>
      <c r="I96" s="68">
        <f t="shared" ref="I96:J98" si="0">Q124</f>
        <v>0</v>
      </c>
      <c r="J96" s="68">
        <f t="shared" si="0"/>
        <v>0</v>
      </c>
      <c r="K96" s="68">
        <f>K124</f>
        <v>0</v>
      </c>
      <c r="L96" s="26"/>
      <c r="M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140</v>
      </c>
    </row>
    <row r="97" spans="1:31" s="9" customFormat="1" ht="24.95" customHeight="1">
      <c r="B97" s="121"/>
      <c r="D97" s="122" t="s">
        <v>141</v>
      </c>
      <c r="E97" s="123"/>
      <c r="F97" s="123"/>
      <c r="G97" s="123"/>
      <c r="H97" s="123"/>
      <c r="I97" s="124">
        <f t="shared" si="0"/>
        <v>0</v>
      </c>
      <c r="J97" s="124">
        <f t="shared" si="0"/>
        <v>0</v>
      </c>
      <c r="K97" s="124">
        <f>K125</f>
        <v>0</v>
      </c>
      <c r="M97" s="121"/>
    </row>
    <row r="98" spans="1:31" s="10" customFormat="1" ht="19.899999999999999" customHeight="1">
      <c r="B98" s="125"/>
      <c r="D98" s="126" t="s">
        <v>142</v>
      </c>
      <c r="E98" s="127"/>
      <c r="F98" s="127"/>
      <c r="G98" s="127"/>
      <c r="H98" s="127"/>
      <c r="I98" s="128">
        <f t="shared" si="0"/>
        <v>0</v>
      </c>
      <c r="J98" s="128">
        <f t="shared" si="0"/>
        <v>0</v>
      </c>
      <c r="K98" s="128">
        <f>K126</f>
        <v>0</v>
      </c>
      <c r="M98" s="125"/>
    </row>
    <row r="99" spans="1:31" s="10" customFormat="1" ht="19.899999999999999" customHeight="1">
      <c r="B99" s="125"/>
      <c r="D99" s="126" t="s">
        <v>144</v>
      </c>
      <c r="E99" s="127"/>
      <c r="F99" s="127"/>
      <c r="G99" s="127"/>
      <c r="H99" s="127"/>
      <c r="I99" s="128">
        <f>Q136</f>
        <v>0</v>
      </c>
      <c r="J99" s="128">
        <f>R136</f>
        <v>0</v>
      </c>
      <c r="K99" s="128">
        <f>K136</f>
        <v>0</v>
      </c>
      <c r="M99" s="125"/>
    </row>
    <row r="100" spans="1:31" s="10" customFormat="1" ht="19.899999999999999" customHeight="1">
      <c r="B100" s="125"/>
      <c r="D100" s="126" t="s">
        <v>502</v>
      </c>
      <c r="E100" s="127"/>
      <c r="F100" s="127"/>
      <c r="G100" s="127"/>
      <c r="H100" s="127"/>
      <c r="I100" s="128">
        <f>Q140</f>
        <v>0</v>
      </c>
      <c r="J100" s="128">
        <f>R140</f>
        <v>0</v>
      </c>
      <c r="K100" s="128">
        <f>K140</f>
        <v>0</v>
      </c>
      <c r="M100" s="125"/>
    </row>
    <row r="101" spans="1:31" s="10" customFormat="1" ht="19.899999999999999" customHeight="1">
      <c r="B101" s="125"/>
      <c r="D101" s="126" t="s">
        <v>503</v>
      </c>
      <c r="E101" s="127"/>
      <c r="F101" s="127"/>
      <c r="G101" s="127"/>
      <c r="H101" s="127"/>
      <c r="I101" s="128">
        <f>Q142</f>
        <v>0</v>
      </c>
      <c r="J101" s="128">
        <f>R142</f>
        <v>0</v>
      </c>
      <c r="K101" s="128">
        <f>K142</f>
        <v>0</v>
      </c>
      <c r="M101" s="125"/>
    </row>
    <row r="102" spans="1:31" s="10" customFormat="1" ht="19.899999999999999" customHeight="1">
      <c r="B102" s="125"/>
      <c r="D102" s="126" t="s">
        <v>504</v>
      </c>
      <c r="E102" s="127"/>
      <c r="F102" s="127"/>
      <c r="G102" s="127"/>
      <c r="H102" s="127"/>
      <c r="I102" s="128">
        <f>Q156</f>
        <v>0</v>
      </c>
      <c r="J102" s="128">
        <f>R156</f>
        <v>0</v>
      </c>
      <c r="K102" s="128">
        <f>K156</f>
        <v>0</v>
      </c>
      <c r="M102" s="125"/>
    </row>
    <row r="103" spans="1:31" s="9" customFormat="1" ht="24.95" customHeight="1">
      <c r="B103" s="121"/>
      <c r="D103" s="122" t="s">
        <v>347</v>
      </c>
      <c r="E103" s="123"/>
      <c r="F103" s="123"/>
      <c r="G103" s="123"/>
      <c r="H103" s="123"/>
      <c r="I103" s="124">
        <f>Q158</f>
        <v>0</v>
      </c>
      <c r="J103" s="124">
        <f>R158</f>
        <v>0</v>
      </c>
      <c r="K103" s="124">
        <f>K158</f>
        <v>0</v>
      </c>
      <c r="M103" s="121"/>
    </row>
    <row r="104" spans="1:31" s="10" customFormat="1" ht="19.899999999999999" customHeight="1">
      <c r="B104" s="125"/>
      <c r="D104" s="126" t="s">
        <v>505</v>
      </c>
      <c r="E104" s="127"/>
      <c r="F104" s="127"/>
      <c r="G104" s="127"/>
      <c r="H104" s="127"/>
      <c r="I104" s="128">
        <f>Q159</f>
        <v>0</v>
      </c>
      <c r="J104" s="128">
        <f>R159</f>
        <v>0</v>
      </c>
      <c r="K104" s="128">
        <f>K159</f>
        <v>0</v>
      </c>
      <c r="M104" s="125"/>
    </row>
    <row r="105" spans="1:31" s="2" customFormat="1" ht="21.7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5" customHeight="1">
      <c r="A106" s="26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10" spans="1:31" s="2" customFormat="1" ht="6.95" customHeight="1">
      <c r="A110" s="26"/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24.95" customHeight="1">
      <c r="A111" s="26"/>
      <c r="B111" s="27"/>
      <c r="C111" s="18" t="s">
        <v>147</v>
      </c>
      <c r="D111" s="26"/>
      <c r="E111" s="26"/>
      <c r="F111" s="26"/>
      <c r="G111" s="26"/>
      <c r="H111" s="26"/>
      <c r="I111" s="26"/>
      <c r="J111" s="26"/>
      <c r="K111" s="26"/>
      <c r="L111" s="26"/>
      <c r="M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14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26.25" customHeight="1">
      <c r="A114" s="26"/>
      <c r="B114" s="27"/>
      <c r="C114" s="26"/>
      <c r="D114" s="26"/>
      <c r="E114" s="225" t="str">
        <f>E7</f>
        <v>ROZVOJ CESTOVNÉHO RUCHU V OKOLÍ RÁKOCZIHO KAŠTIEĽA V BORŠI</v>
      </c>
      <c r="F114" s="226"/>
      <c r="G114" s="226"/>
      <c r="H114" s="226"/>
      <c r="I114" s="26"/>
      <c r="J114" s="26"/>
      <c r="K114" s="26"/>
      <c r="L114" s="26"/>
      <c r="M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128</v>
      </c>
      <c r="D115" s="26"/>
      <c r="E115" s="26"/>
      <c r="F115" s="26"/>
      <c r="G115" s="26"/>
      <c r="H115" s="26"/>
      <c r="I115" s="26"/>
      <c r="J115" s="26"/>
      <c r="K115" s="26"/>
      <c r="L115" s="26"/>
      <c r="M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6.5" customHeight="1">
      <c r="A116" s="26"/>
      <c r="B116" s="27"/>
      <c r="C116" s="26"/>
      <c r="D116" s="26"/>
      <c r="E116" s="184" t="str">
        <f>E9</f>
        <v>03 - S 03 - Výtlakové potrubie</v>
      </c>
      <c r="F116" s="221"/>
      <c r="G116" s="221"/>
      <c r="H116" s="221"/>
      <c r="I116" s="26"/>
      <c r="J116" s="26"/>
      <c r="K116" s="26"/>
      <c r="L116" s="26"/>
      <c r="M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2" customHeight="1">
      <c r="A118" s="26"/>
      <c r="B118" s="27"/>
      <c r="C118" s="23" t="s">
        <v>18</v>
      </c>
      <c r="D118" s="26"/>
      <c r="E118" s="26"/>
      <c r="F118" s="21" t="str">
        <f>F12</f>
        <v>Borša</v>
      </c>
      <c r="G118" s="26"/>
      <c r="H118" s="26"/>
      <c r="I118" s="23" t="s">
        <v>20</v>
      </c>
      <c r="J118" s="52">
        <f>IF(J12="","",J12)</f>
        <v>44684</v>
      </c>
      <c r="K118" s="26"/>
      <c r="L118" s="26"/>
      <c r="M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6.9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>
      <c r="A120" s="26"/>
      <c r="B120" s="27"/>
      <c r="C120" s="23" t="s">
        <v>21</v>
      </c>
      <c r="D120" s="26"/>
      <c r="E120" s="26"/>
      <c r="F120" s="21" t="str">
        <f>E15</f>
        <v>II. Rákoczi Ferenc, n.o.</v>
      </c>
      <c r="G120" s="26"/>
      <c r="H120" s="26"/>
      <c r="I120" s="23" t="s">
        <v>27</v>
      </c>
      <c r="J120" s="24" t="str">
        <f>E21</f>
        <v xml:space="preserve">Arch + crafts </v>
      </c>
      <c r="K120" s="26"/>
      <c r="L120" s="26"/>
      <c r="M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2" customHeight="1">
      <c r="A121" s="26"/>
      <c r="B121" s="27"/>
      <c r="C121" s="23" t="s">
        <v>25</v>
      </c>
      <c r="D121" s="26"/>
      <c r="E121" s="26"/>
      <c r="F121" s="21" t="str">
        <f>IF(E18="","",E18)</f>
        <v xml:space="preserve"> </v>
      </c>
      <c r="G121" s="26"/>
      <c r="H121" s="26"/>
      <c r="I121" s="23" t="s">
        <v>29</v>
      </c>
      <c r="J121" s="24" t="str">
        <f>E24</f>
        <v xml:space="preserve"> </v>
      </c>
      <c r="K121" s="26"/>
      <c r="L121" s="26"/>
      <c r="M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0.3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11" customFormat="1" ht="29.25" customHeight="1">
      <c r="A123" s="129"/>
      <c r="B123" s="130"/>
      <c r="C123" s="131" t="s">
        <v>148</v>
      </c>
      <c r="D123" s="132" t="s">
        <v>56</v>
      </c>
      <c r="E123" s="222" t="s">
        <v>53</v>
      </c>
      <c r="F123" s="222"/>
      <c r="G123" s="132" t="s">
        <v>149</v>
      </c>
      <c r="H123" s="132" t="s">
        <v>150</v>
      </c>
      <c r="I123" s="132" t="s">
        <v>151</v>
      </c>
      <c r="J123" s="132" t="s">
        <v>152</v>
      </c>
      <c r="K123" s="133" t="s">
        <v>138</v>
      </c>
      <c r="L123" s="134" t="s">
        <v>153</v>
      </c>
      <c r="M123" s="135"/>
      <c r="N123" s="59" t="s">
        <v>1</v>
      </c>
      <c r="O123" s="60" t="s">
        <v>35</v>
      </c>
      <c r="P123" s="60" t="s">
        <v>154</v>
      </c>
      <c r="Q123" s="60" t="s">
        <v>155</v>
      </c>
      <c r="R123" s="60" t="s">
        <v>156</v>
      </c>
      <c r="S123" s="60" t="s">
        <v>157</v>
      </c>
      <c r="T123" s="60" t="s">
        <v>158</v>
      </c>
      <c r="U123" s="60" t="s">
        <v>159</v>
      </c>
      <c r="V123" s="60" t="s">
        <v>160</v>
      </c>
      <c r="W123" s="60" t="s">
        <v>161</v>
      </c>
      <c r="X123" s="61" t="s">
        <v>162</v>
      </c>
      <c r="Y123" s="129"/>
      <c r="Z123" s="129"/>
      <c r="AA123" s="129"/>
      <c r="AB123" s="129"/>
      <c r="AC123" s="129"/>
      <c r="AD123" s="129"/>
      <c r="AE123" s="129"/>
    </row>
    <row r="124" spans="1:65" s="2" customFormat="1" ht="22.9" customHeight="1">
      <c r="A124" s="26"/>
      <c r="B124" s="27"/>
      <c r="C124" s="66" t="s">
        <v>139</v>
      </c>
      <c r="D124" s="26"/>
      <c r="E124" s="26"/>
      <c r="F124" s="26"/>
      <c r="G124" s="26"/>
      <c r="H124" s="26"/>
      <c r="I124" s="26"/>
      <c r="J124" s="26"/>
      <c r="K124" s="136">
        <f>BK124</f>
        <v>0</v>
      </c>
      <c r="L124" s="26"/>
      <c r="M124" s="27"/>
      <c r="N124" s="62"/>
      <c r="O124" s="53"/>
      <c r="P124" s="63"/>
      <c r="Q124" s="137">
        <f>Q125+Q158</f>
        <v>0</v>
      </c>
      <c r="R124" s="137">
        <f>R125+R158</f>
        <v>0</v>
      </c>
      <c r="S124" s="63"/>
      <c r="T124" s="138">
        <f>T125+T158</f>
        <v>467.17589654000005</v>
      </c>
      <c r="U124" s="63"/>
      <c r="V124" s="138">
        <f>V125+V158</f>
        <v>38.020726439999997</v>
      </c>
      <c r="W124" s="63"/>
      <c r="X124" s="139">
        <f>X125+X158</f>
        <v>0</v>
      </c>
      <c r="Y124" s="26"/>
      <c r="Z124" s="26"/>
      <c r="AA124" s="26"/>
      <c r="AB124" s="26"/>
      <c r="AC124" s="26"/>
      <c r="AD124" s="26"/>
      <c r="AE124" s="26"/>
      <c r="AT124" s="14" t="s">
        <v>72</v>
      </c>
      <c r="AU124" s="14" t="s">
        <v>140</v>
      </c>
      <c r="BK124" s="140">
        <f>BK125+BK158</f>
        <v>0</v>
      </c>
    </row>
    <row r="125" spans="1:65" s="12" customFormat="1" ht="25.9" customHeight="1">
      <c r="B125" s="141"/>
      <c r="D125" s="142" t="s">
        <v>72</v>
      </c>
      <c r="E125" s="143" t="s">
        <v>163</v>
      </c>
      <c r="F125" s="143" t="s">
        <v>164</v>
      </c>
      <c r="K125" s="144">
        <f>BK125</f>
        <v>0</v>
      </c>
      <c r="M125" s="141"/>
      <c r="N125" s="145"/>
      <c r="O125" s="146"/>
      <c r="P125" s="146"/>
      <c r="Q125" s="147">
        <f>Q126+Q136+Q140+Q142+Q156</f>
        <v>0</v>
      </c>
      <c r="R125" s="147">
        <f>R126+R136+R140+R142+R156</f>
        <v>0</v>
      </c>
      <c r="S125" s="146"/>
      <c r="T125" s="148">
        <f>T126+T136+T140+T142+T156</f>
        <v>464.57790654000007</v>
      </c>
      <c r="U125" s="146"/>
      <c r="V125" s="148">
        <f>V126+V136+V140+V142+V156</f>
        <v>38.008686439999998</v>
      </c>
      <c r="W125" s="146"/>
      <c r="X125" s="149">
        <f>X126+X136+X140+X142+X156</f>
        <v>0</v>
      </c>
      <c r="AR125" s="142" t="s">
        <v>80</v>
      </c>
      <c r="AT125" s="150" t="s">
        <v>72</v>
      </c>
      <c r="AU125" s="150" t="s">
        <v>73</v>
      </c>
      <c r="AY125" s="142" t="s">
        <v>165</v>
      </c>
      <c r="BK125" s="151">
        <f>BK126+BK136+BK140+BK142+BK156</f>
        <v>0</v>
      </c>
    </row>
    <row r="126" spans="1:65" s="12" customFormat="1" ht="22.9" customHeight="1">
      <c r="B126" s="141"/>
      <c r="D126" s="142" t="s">
        <v>72</v>
      </c>
      <c r="E126" s="152" t="s">
        <v>80</v>
      </c>
      <c r="F126" s="152" t="s">
        <v>166</v>
      </c>
      <c r="K126" s="153">
        <f>BK126</f>
        <v>0</v>
      </c>
      <c r="M126" s="141"/>
      <c r="N126" s="145"/>
      <c r="O126" s="146"/>
      <c r="P126" s="146"/>
      <c r="Q126" s="147">
        <f>SUM(Q127:Q135)</f>
        <v>0</v>
      </c>
      <c r="R126" s="147">
        <f>SUM(R127:R135)</f>
        <v>0</v>
      </c>
      <c r="S126" s="146"/>
      <c r="T126" s="148">
        <f>SUM(T127:T135)</f>
        <v>233.53666454000003</v>
      </c>
      <c r="U126" s="146"/>
      <c r="V126" s="148">
        <f>SUM(V127:V135)</f>
        <v>0</v>
      </c>
      <c r="W126" s="146"/>
      <c r="X126" s="149">
        <f>SUM(X127:X135)</f>
        <v>0</v>
      </c>
      <c r="AR126" s="142" t="s">
        <v>80</v>
      </c>
      <c r="AT126" s="150" t="s">
        <v>72</v>
      </c>
      <c r="AU126" s="150" t="s">
        <v>80</v>
      </c>
      <c r="AY126" s="142" t="s">
        <v>165</v>
      </c>
      <c r="BK126" s="151">
        <f>SUM(BK127:BK135)</f>
        <v>0</v>
      </c>
    </row>
    <row r="127" spans="1:65" s="2" customFormat="1" ht="21.75" customHeight="1">
      <c r="A127" s="26"/>
      <c r="B127" s="154"/>
      <c r="C127" s="155" t="s">
        <v>80</v>
      </c>
      <c r="D127" s="155" t="s">
        <v>167</v>
      </c>
      <c r="E127" s="223" t="s">
        <v>506</v>
      </c>
      <c r="F127" s="224"/>
      <c r="G127" s="156" t="s">
        <v>203</v>
      </c>
      <c r="H127" s="157">
        <v>14.321999999999999</v>
      </c>
      <c r="I127" s="158">
        <v>0</v>
      </c>
      <c r="J127" s="158">
        <v>0</v>
      </c>
      <c r="K127" s="158">
        <f t="shared" ref="K127:K135" si="1">ROUND(P127*H127,2)</f>
        <v>0</v>
      </c>
      <c r="L127" s="159"/>
      <c r="M127" s="27"/>
      <c r="N127" s="160" t="s">
        <v>1</v>
      </c>
      <c r="O127" s="161" t="s">
        <v>37</v>
      </c>
      <c r="P127" s="162">
        <f t="shared" ref="P127:P135" si="2">I127+J127</f>
        <v>0</v>
      </c>
      <c r="Q127" s="162">
        <f t="shared" ref="Q127:Q135" si="3">ROUND(I127*H127,2)</f>
        <v>0</v>
      </c>
      <c r="R127" s="162">
        <f t="shared" ref="R127:R135" si="4">ROUND(J127*H127,2)</f>
        <v>0</v>
      </c>
      <c r="S127" s="163">
        <v>0.83799999999999997</v>
      </c>
      <c r="T127" s="163">
        <f t="shared" ref="T127:T135" si="5">S127*H127</f>
        <v>12.001835999999999</v>
      </c>
      <c r="U127" s="163">
        <v>0</v>
      </c>
      <c r="V127" s="163">
        <f t="shared" ref="V127:V135" si="6">U127*H127</f>
        <v>0</v>
      </c>
      <c r="W127" s="163">
        <v>0</v>
      </c>
      <c r="X127" s="164">
        <f t="shared" ref="X127:X135" si="7">W127*H127</f>
        <v>0</v>
      </c>
      <c r="Y127" s="26"/>
      <c r="Z127" s="26"/>
      <c r="AA127" s="26"/>
      <c r="AB127" s="26"/>
      <c r="AC127" s="26"/>
      <c r="AD127" s="26"/>
      <c r="AE127" s="26"/>
      <c r="AR127" s="165" t="s">
        <v>170</v>
      </c>
      <c r="AT127" s="165" t="s">
        <v>167</v>
      </c>
      <c r="AU127" s="165" t="s">
        <v>86</v>
      </c>
      <c r="AY127" s="14" t="s">
        <v>165</v>
      </c>
      <c r="BE127" s="166">
        <f t="shared" ref="BE127:BE135" si="8">IF(O127="základná",K127,0)</f>
        <v>0</v>
      </c>
      <c r="BF127" s="166">
        <f t="shared" ref="BF127:BF135" si="9">IF(O127="znížená",K127,0)</f>
        <v>0</v>
      </c>
      <c r="BG127" s="166">
        <f t="shared" ref="BG127:BG135" si="10">IF(O127="zákl. prenesená",K127,0)</f>
        <v>0</v>
      </c>
      <c r="BH127" s="166">
        <f t="shared" ref="BH127:BH135" si="11">IF(O127="zníž. prenesená",K127,0)</f>
        <v>0</v>
      </c>
      <c r="BI127" s="166">
        <f t="shared" ref="BI127:BI135" si="12">IF(O127="nulová",K127,0)</f>
        <v>0</v>
      </c>
      <c r="BJ127" s="14" t="s">
        <v>86</v>
      </c>
      <c r="BK127" s="166">
        <f t="shared" ref="BK127:BK135" si="13">ROUND(P127*H127,2)</f>
        <v>0</v>
      </c>
      <c r="BL127" s="14" t="s">
        <v>170</v>
      </c>
      <c r="BM127" s="165" t="s">
        <v>507</v>
      </c>
    </row>
    <row r="128" spans="1:65" s="2" customFormat="1" ht="24.2" customHeight="1">
      <c r="A128" s="26"/>
      <c r="B128" s="154"/>
      <c r="C128" s="155" t="s">
        <v>86</v>
      </c>
      <c r="D128" s="155" t="s">
        <v>167</v>
      </c>
      <c r="E128" s="223" t="s">
        <v>508</v>
      </c>
      <c r="F128" s="224"/>
      <c r="G128" s="156" t="s">
        <v>203</v>
      </c>
      <c r="H128" s="157">
        <v>5.0129999999999999</v>
      </c>
      <c r="I128" s="158">
        <v>0</v>
      </c>
      <c r="J128" s="158">
        <v>0</v>
      </c>
      <c r="K128" s="158">
        <f t="shared" si="1"/>
        <v>0</v>
      </c>
      <c r="L128" s="159"/>
      <c r="M128" s="27"/>
      <c r="N128" s="160" t="s">
        <v>1</v>
      </c>
      <c r="O128" s="161" t="s">
        <v>37</v>
      </c>
      <c r="P128" s="162">
        <f t="shared" si="2"/>
        <v>0</v>
      </c>
      <c r="Q128" s="162">
        <f t="shared" si="3"/>
        <v>0</v>
      </c>
      <c r="R128" s="162">
        <f t="shared" si="4"/>
        <v>0</v>
      </c>
      <c r="S128" s="163">
        <v>4.2000000000000003E-2</v>
      </c>
      <c r="T128" s="163">
        <f t="shared" si="5"/>
        <v>0.21054600000000001</v>
      </c>
      <c r="U128" s="163">
        <v>0</v>
      </c>
      <c r="V128" s="163">
        <f t="shared" si="6"/>
        <v>0</v>
      </c>
      <c r="W128" s="163">
        <v>0</v>
      </c>
      <c r="X128" s="164">
        <f t="shared" si="7"/>
        <v>0</v>
      </c>
      <c r="Y128" s="26"/>
      <c r="Z128" s="26"/>
      <c r="AA128" s="26"/>
      <c r="AB128" s="26"/>
      <c r="AC128" s="26"/>
      <c r="AD128" s="26"/>
      <c r="AE128" s="26"/>
      <c r="AR128" s="165" t="s">
        <v>170</v>
      </c>
      <c r="AT128" s="165" t="s">
        <v>167</v>
      </c>
      <c r="AU128" s="165" t="s">
        <v>86</v>
      </c>
      <c r="AY128" s="14" t="s">
        <v>165</v>
      </c>
      <c r="BE128" s="166">
        <f t="shared" si="8"/>
        <v>0</v>
      </c>
      <c r="BF128" s="166">
        <f t="shared" si="9"/>
        <v>0</v>
      </c>
      <c r="BG128" s="166">
        <f t="shared" si="10"/>
        <v>0</v>
      </c>
      <c r="BH128" s="166">
        <f t="shared" si="11"/>
        <v>0</v>
      </c>
      <c r="BI128" s="166">
        <f t="shared" si="12"/>
        <v>0</v>
      </c>
      <c r="BJ128" s="14" t="s">
        <v>86</v>
      </c>
      <c r="BK128" s="166">
        <f t="shared" si="13"/>
        <v>0</v>
      </c>
      <c r="BL128" s="14" t="s">
        <v>170</v>
      </c>
      <c r="BM128" s="165" t="s">
        <v>509</v>
      </c>
    </row>
    <row r="129" spans="1:65" s="2" customFormat="1" ht="24.2" customHeight="1">
      <c r="A129" s="26"/>
      <c r="B129" s="154"/>
      <c r="C129" s="155" t="s">
        <v>174</v>
      </c>
      <c r="D129" s="155" t="s">
        <v>167</v>
      </c>
      <c r="E129" s="223" t="s">
        <v>510</v>
      </c>
      <c r="F129" s="224"/>
      <c r="G129" s="156" t="s">
        <v>203</v>
      </c>
      <c r="H129" s="157">
        <v>211.11500000000001</v>
      </c>
      <c r="I129" s="158">
        <v>0</v>
      </c>
      <c r="J129" s="158">
        <v>0</v>
      </c>
      <c r="K129" s="158">
        <f t="shared" si="1"/>
        <v>0</v>
      </c>
      <c r="L129" s="159"/>
      <c r="M129" s="27"/>
      <c r="N129" s="160" t="s">
        <v>1</v>
      </c>
      <c r="O129" s="161" t="s">
        <v>37</v>
      </c>
      <c r="P129" s="162">
        <f t="shared" si="2"/>
        <v>0</v>
      </c>
      <c r="Q129" s="162">
        <f t="shared" si="3"/>
        <v>0</v>
      </c>
      <c r="R129" s="162">
        <f t="shared" si="4"/>
        <v>0</v>
      </c>
      <c r="S129" s="163">
        <v>0.433</v>
      </c>
      <c r="T129" s="163">
        <f t="shared" si="5"/>
        <v>91.412795000000003</v>
      </c>
      <c r="U129" s="163">
        <v>0</v>
      </c>
      <c r="V129" s="163">
        <f t="shared" si="6"/>
        <v>0</v>
      </c>
      <c r="W129" s="163">
        <v>0</v>
      </c>
      <c r="X129" s="164">
        <f t="shared" si="7"/>
        <v>0</v>
      </c>
      <c r="Y129" s="26"/>
      <c r="Z129" s="26"/>
      <c r="AA129" s="26"/>
      <c r="AB129" s="26"/>
      <c r="AC129" s="26"/>
      <c r="AD129" s="26"/>
      <c r="AE129" s="26"/>
      <c r="AR129" s="165" t="s">
        <v>170</v>
      </c>
      <c r="AT129" s="165" t="s">
        <v>167</v>
      </c>
      <c r="AU129" s="165" t="s">
        <v>86</v>
      </c>
      <c r="AY129" s="14" t="s">
        <v>165</v>
      </c>
      <c r="BE129" s="166">
        <f t="shared" si="8"/>
        <v>0</v>
      </c>
      <c r="BF129" s="166">
        <f t="shared" si="9"/>
        <v>0</v>
      </c>
      <c r="BG129" s="166">
        <f t="shared" si="10"/>
        <v>0</v>
      </c>
      <c r="BH129" s="166">
        <f t="shared" si="11"/>
        <v>0</v>
      </c>
      <c r="BI129" s="166">
        <f t="shared" si="12"/>
        <v>0</v>
      </c>
      <c r="BJ129" s="14" t="s">
        <v>86</v>
      </c>
      <c r="BK129" s="166">
        <f t="shared" si="13"/>
        <v>0</v>
      </c>
      <c r="BL129" s="14" t="s">
        <v>170</v>
      </c>
      <c r="BM129" s="165" t="s">
        <v>511</v>
      </c>
    </row>
    <row r="130" spans="1:65" s="2" customFormat="1" ht="24.2" customHeight="1">
      <c r="A130" s="26"/>
      <c r="B130" s="154"/>
      <c r="C130" s="155" t="s">
        <v>170</v>
      </c>
      <c r="D130" s="155" t="s">
        <v>167</v>
      </c>
      <c r="E130" s="223" t="s">
        <v>508</v>
      </c>
      <c r="F130" s="224"/>
      <c r="G130" s="156" t="s">
        <v>203</v>
      </c>
      <c r="H130" s="157">
        <v>73.89</v>
      </c>
      <c r="I130" s="158">
        <v>0</v>
      </c>
      <c r="J130" s="158">
        <v>0</v>
      </c>
      <c r="K130" s="158">
        <f t="shared" si="1"/>
        <v>0</v>
      </c>
      <c r="L130" s="159"/>
      <c r="M130" s="27"/>
      <c r="N130" s="160" t="s">
        <v>1</v>
      </c>
      <c r="O130" s="161" t="s">
        <v>37</v>
      </c>
      <c r="P130" s="162">
        <f t="shared" si="2"/>
        <v>0</v>
      </c>
      <c r="Q130" s="162">
        <f t="shared" si="3"/>
        <v>0</v>
      </c>
      <c r="R130" s="162">
        <f t="shared" si="4"/>
        <v>0</v>
      </c>
      <c r="S130" s="163">
        <v>4.2000000000000003E-2</v>
      </c>
      <c r="T130" s="163">
        <f t="shared" si="5"/>
        <v>3.10338</v>
      </c>
      <c r="U130" s="163">
        <v>0</v>
      </c>
      <c r="V130" s="163">
        <f t="shared" si="6"/>
        <v>0</v>
      </c>
      <c r="W130" s="163">
        <v>0</v>
      </c>
      <c r="X130" s="164">
        <f t="shared" si="7"/>
        <v>0</v>
      </c>
      <c r="Y130" s="26"/>
      <c r="Z130" s="26"/>
      <c r="AA130" s="26"/>
      <c r="AB130" s="26"/>
      <c r="AC130" s="26"/>
      <c r="AD130" s="26"/>
      <c r="AE130" s="26"/>
      <c r="AR130" s="165" t="s">
        <v>170</v>
      </c>
      <c r="AT130" s="165" t="s">
        <v>167</v>
      </c>
      <c r="AU130" s="165" t="s">
        <v>86</v>
      </c>
      <c r="AY130" s="14" t="s">
        <v>165</v>
      </c>
      <c r="BE130" s="166">
        <f t="shared" si="8"/>
        <v>0</v>
      </c>
      <c r="BF130" s="166">
        <f t="shared" si="9"/>
        <v>0</v>
      </c>
      <c r="BG130" s="166">
        <f t="shared" si="10"/>
        <v>0</v>
      </c>
      <c r="BH130" s="166">
        <f t="shared" si="11"/>
        <v>0</v>
      </c>
      <c r="BI130" s="166">
        <f t="shared" si="12"/>
        <v>0</v>
      </c>
      <c r="BJ130" s="14" t="s">
        <v>86</v>
      </c>
      <c r="BK130" s="166">
        <f t="shared" si="13"/>
        <v>0</v>
      </c>
      <c r="BL130" s="14" t="s">
        <v>170</v>
      </c>
      <c r="BM130" s="165" t="s">
        <v>512</v>
      </c>
    </row>
    <row r="131" spans="1:65" s="2" customFormat="1" ht="37.9" customHeight="1">
      <c r="A131" s="26"/>
      <c r="B131" s="154"/>
      <c r="C131" s="155" t="s">
        <v>179</v>
      </c>
      <c r="D131" s="155" t="s">
        <v>167</v>
      </c>
      <c r="E131" s="223" t="s">
        <v>513</v>
      </c>
      <c r="F131" s="224"/>
      <c r="G131" s="156" t="s">
        <v>203</v>
      </c>
      <c r="H131" s="157">
        <v>17.463000000000001</v>
      </c>
      <c r="I131" s="158">
        <v>0</v>
      </c>
      <c r="J131" s="158">
        <v>0</v>
      </c>
      <c r="K131" s="158">
        <f t="shared" si="1"/>
        <v>0</v>
      </c>
      <c r="L131" s="159"/>
      <c r="M131" s="27"/>
      <c r="N131" s="160" t="s">
        <v>1</v>
      </c>
      <c r="O131" s="161" t="s">
        <v>37</v>
      </c>
      <c r="P131" s="162">
        <f t="shared" si="2"/>
        <v>0</v>
      </c>
      <c r="Q131" s="162">
        <f t="shared" si="3"/>
        <v>0</v>
      </c>
      <c r="R131" s="162">
        <f t="shared" si="4"/>
        <v>0</v>
      </c>
      <c r="S131" s="163">
        <v>3.1579999999999997E-2</v>
      </c>
      <c r="T131" s="163">
        <f t="shared" si="5"/>
        <v>0.55148153999999994</v>
      </c>
      <c r="U131" s="163">
        <v>0</v>
      </c>
      <c r="V131" s="163">
        <f t="shared" si="6"/>
        <v>0</v>
      </c>
      <c r="W131" s="163">
        <v>0</v>
      </c>
      <c r="X131" s="164">
        <f t="shared" si="7"/>
        <v>0</v>
      </c>
      <c r="Y131" s="26"/>
      <c r="Z131" s="26"/>
      <c r="AA131" s="26"/>
      <c r="AB131" s="26"/>
      <c r="AC131" s="26"/>
      <c r="AD131" s="26"/>
      <c r="AE131" s="26"/>
      <c r="AR131" s="165" t="s">
        <v>170</v>
      </c>
      <c r="AT131" s="165" t="s">
        <v>167</v>
      </c>
      <c r="AU131" s="165" t="s">
        <v>86</v>
      </c>
      <c r="AY131" s="14" t="s">
        <v>165</v>
      </c>
      <c r="BE131" s="166">
        <f t="shared" si="8"/>
        <v>0</v>
      </c>
      <c r="BF131" s="166">
        <f t="shared" si="9"/>
        <v>0</v>
      </c>
      <c r="BG131" s="166">
        <f t="shared" si="10"/>
        <v>0</v>
      </c>
      <c r="BH131" s="166">
        <f t="shared" si="11"/>
        <v>0</v>
      </c>
      <c r="BI131" s="166">
        <f t="shared" si="12"/>
        <v>0</v>
      </c>
      <c r="BJ131" s="14" t="s">
        <v>86</v>
      </c>
      <c r="BK131" s="166">
        <f t="shared" si="13"/>
        <v>0</v>
      </c>
      <c r="BL131" s="14" t="s">
        <v>170</v>
      </c>
      <c r="BM131" s="165" t="s">
        <v>514</v>
      </c>
    </row>
    <row r="132" spans="1:65" s="2" customFormat="1" ht="33" customHeight="1">
      <c r="A132" s="26"/>
      <c r="B132" s="154"/>
      <c r="C132" s="155" t="s">
        <v>183</v>
      </c>
      <c r="D132" s="155" t="s">
        <v>167</v>
      </c>
      <c r="E132" s="223" t="s">
        <v>515</v>
      </c>
      <c r="F132" s="224"/>
      <c r="G132" s="156" t="s">
        <v>203</v>
      </c>
      <c r="H132" s="157">
        <v>17.463000000000001</v>
      </c>
      <c r="I132" s="158">
        <v>0</v>
      </c>
      <c r="J132" s="158">
        <v>0</v>
      </c>
      <c r="K132" s="158">
        <f t="shared" si="1"/>
        <v>0</v>
      </c>
      <c r="L132" s="159"/>
      <c r="M132" s="27"/>
      <c r="N132" s="160" t="s">
        <v>1</v>
      </c>
      <c r="O132" s="161" t="s">
        <v>37</v>
      </c>
      <c r="P132" s="162">
        <f t="shared" si="2"/>
        <v>0</v>
      </c>
      <c r="Q132" s="162">
        <f t="shared" si="3"/>
        <v>0</v>
      </c>
      <c r="R132" s="162">
        <f t="shared" si="4"/>
        <v>0</v>
      </c>
      <c r="S132" s="163">
        <v>3.1E-2</v>
      </c>
      <c r="T132" s="163">
        <f t="shared" si="5"/>
        <v>0.54135299999999997</v>
      </c>
      <c r="U132" s="163">
        <v>0</v>
      </c>
      <c r="V132" s="163">
        <f t="shared" si="6"/>
        <v>0</v>
      </c>
      <c r="W132" s="163">
        <v>0</v>
      </c>
      <c r="X132" s="164">
        <f t="shared" si="7"/>
        <v>0</v>
      </c>
      <c r="Y132" s="26"/>
      <c r="Z132" s="26"/>
      <c r="AA132" s="26"/>
      <c r="AB132" s="26"/>
      <c r="AC132" s="26"/>
      <c r="AD132" s="26"/>
      <c r="AE132" s="26"/>
      <c r="AR132" s="165" t="s">
        <v>170</v>
      </c>
      <c r="AT132" s="165" t="s">
        <v>167</v>
      </c>
      <c r="AU132" s="165" t="s">
        <v>86</v>
      </c>
      <c r="AY132" s="14" t="s">
        <v>165</v>
      </c>
      <c r="BE132" s="166">
        <f t="shared" si="8"/>
        <v>0</v>
      </c>
      <c r="BF132" s="166">
        <f t="shared" si="9"/>
        <v>0</v>
      </c>
      <c r="BG132" s="166">
        <f t="shared" si="10"/>
        <v>0</v>
      </c>
      <c r="BH132" s="166">
        <f t="shared" si="11"/>
        <v>0</v>
      </c>
      <c r="BI132" s="166">
        <f t="shared" si="12"/>
        <v>0</v>
      </c>
      <c r="BJ132" s="14" t="s">
        <v>86</v>
      </c>
      <c r="BK132" s="166">
        <f t="shared" si="13"/>
        <v>0</v>
      </c>
      <c r="BL132" s="14" t="s">
        <v>170</v>
      </c>
      <c r="BM132" s="165" t="s">
        <v>516</v>
      </c>
    </row>
    <row r="133" spans="1:65" s="2" customFormat="1" ht="33" customHeight="1">
      <c r="A133" s="26"/>
      <c r="B133" s="154"/>
      <c r="C133" s="155" t="s">
        <v>186</v>
      </c>
      <c r="D133" s="155" t="s">
        <v>167</v>
      </c>
      <c r="E133" s="223" t="s">
        <v>517</v>
      </c>
      <c r="F133" s="224"/>
      <c r="G133" s="156" t="s">
        <v>203</v>
      </c>
      <c r="H133" s="157">
        <v>147.02000000000001</v>
      </c>
      <c r="I133" s="158">
        <v>0</v>
      </c>
      <c r="J133" s="158">
        <v>0</v>
      </c>
      <c r="K133" s="158">
        <f t="shared" si="1"/>
        <v>0</v>
      </c>
      <c r="L133" s="159"/>
      <c r="M133" s="27"/>
      <c r="N133" s="160" t="s">
        <v>1</v>
      </c>
      <c r="O133" s="161" t="s">
        <v>37</v>
      </c>
      <c r="P133" s="162">
        <f t="shared" si="2"/>
        <v>0</v>
      </c>
      <c r="Q133" s="162">
        <f t="shared" si="3"/>
        <v>0</v>
      </c>
      <c r="R133" s="162">
        <f t="shared" si="4"/>
        <v>0</v>
      </c>
      <c r="S133" s="163">
        <v>0.22900000000000001</v>
      </c>
      <c r="T133" s="163">
        <f t="shared" si="5"/>
        <v>33.667580000000001</v>
      </c>
      <c r="U133" s="163">
        <v>0</v>
      </c>
      <c r="V133" s="163">
        <f t="shared" si="6"/>
        <v>0</v>
      </c>
      <c r="W133" s="163">
        <v>0</v>
      </c>
      <c r="X133" s="164">
        <f t="shared" si="7"/>
        <v>0</v>
      </c>
      <c r="Y133" s="26"/>
      <c r="Z133" s="26"/>
      <c r="AA133" s="26"/>
      <c r="AB133" s="26"/>
      <c r="AC133" s="26"/>
      <c r="AD133" s="26"/>
      <c r="AE133" s="26"/>
      <c r="AR133" s="165" t="s">
        <v>170</v>
      </c>
      <c r="AT133" s="165" t="s">
        <v>167</v>
      </c>
      <c r="AU133" s="165" t="s">
        <v>86</v>
      </c>
      <c r="AY133" s="14" t="s">
        <v>165</v>
      </c>
      <c r="BE133" s="166">
        <f t="shared" si="8"/>
        <v>0</v>
      </c>
      <c r="BF133" s="166">
        <f t="shared" si="9"/>
        <v>0</v>
      </c>
      <c r="BG133" s="166">
        <f t="shared" si="10"/>
        <v>0</v>
      </c>
      <c r="BH133" s="166">
        <f t="shared" si="11"/>
        <v>0</v>
      </c>
      <c r="BI133" s="166">
        <f t="shared" si="12"/>
        <v>0</v>
      </c>
      <c r="BJ133" s="14" t="s">
        <v>86</v>
      </c>
      <c r="BK133" s="166">
        <f t="shared" si="13"/>
        <v>0</v>
      </c>
      <c r="BL133" s="14" t="s">
        <v>170</v>
      </c>
      <c r="BM133" s="165" t="s">
        <v>518</v>
      </c>
    </row>
    <row r="134" spans="1:65" s="2" customFormat="1" ht="24.2" customHeight="1">
      <c r="A134" s="26"/>
      <c r="B134" s="154"/>
      <c r="C134" s="155" t="s">
        <v>189</v>
      </c>
      <c r="D134" s="155" t="s">
        <v>167</v>
      </c>
      <c r="E134" s="223" t="s">
        <v>519</v>
      </c>
      <c r="F134" s="224"/>
      <c r="G134" s="156" t="s">
        <v>203</v>
      </c>
      <c r="H134" s="157">
        <v>49.296999999999997</v>
      </c>
      <c r="I134" s="158">
        <v>0</v>
      </c>
      <c r="J134" s="158">
        <v>0</v>
      </c>
      <c r="K134" s="158">
        <f t="shared" si="1"/>
        <v>0</v>
      </c>
      <c r="L134" s="159"/>
      <c r="M134" s="27"/>
      <c r="N134" s="160" t="s">
        <v>1</v>
      </c>
      <c r="O134" s="161" t="s">
        <v>37</v>
      </c>
      <c r="P134" s="162">
        <f t="shared" si="2"/>
        <v>0</v>
      </c>
      <c r="Q134" s="162">
        <f t="shared" si="3"/>
        <v>0</v>
      </c>
      <c r="R134" s="162">
        <f t="shared" si="4"/>
        <v>0</v>
      </c>
      <c r="S134" s="163">
        <v>1.5009999999999999</v>
      </c>
      <c r="T134" s="163">
        <f t="shared" si="5"/>
        <v>73.994796999999991</v>
      </c>
      <c r="U134" s="163">
        <v>0</v>
      </c>
      <c r="V134" s="163">
        <f t="shared" si="6"/>
        <v>0</v>
      </c>
      <c r="W134" s="163">
        <v>0</v>
      </c>
      <c r="X134" s="164">
        <f t="shared" si="7"/>
        <v>0</v>
      </c>
      <c r="Y134" s="26"/>
      <c r="Z134" s="26"/>
      <c r="AA134" s="26"/>
      <c r="AB134" s="26"/>
      <c r="AC134" s="26"/>
      <c r="AD134" s="26"/>
      <c r="AE134" s="26"/>
      <c r="AR134" s="165" t="s">
        <v>170</v>
      </c>
      <c r="AT134" s="165" t="s">
        <v>167</v>
      </c>
      <c r="AU134" s="165" t="s">
        <v>86</v>
      </c>
      <c r="AY134" s="14" t="s">
        <v>165</v>
      </c>
      <c r="BE134" s="166">
        <f t="shared" si="8"/>
        <v>0</v>
      </c>
      <c r="BF134" s="166">
        <f t="shared" si="9"/>
        <v>0</v>
      </c>
      <c r="BG134" s="166">
        <f t="shared" si="10"/>
        <v>0</v>
      </c>
      <c r="BH134" s="166">
        <f t="shared" si="11"/>
        <v>0</v>
      </c>
      <c r="BI134" s="166">
        <f t="shared" si="12"/>
        <v>0</v>
      </c>
      <c r="BJ134" s="14" t="s">
        <v>86</v>
      </c>
      <c r="BK134" s="166">
        <f t="shared" si="13"/>
        <v>0</v>
      </c>
      <c r="BL134" s="14" t="s">
        <v>170</v>
      </c>
      <c r="BM134" s="165" t="s">
        <v>520</v>
      </c>
    </row>
    <row r="135" spans="1:65" s="2" customFormat="1" ht="24.2" customHeight="1">
      <c r="A135" s="26"/>
      <c r="B135" s="154"/>
      <c r="C135" s="155" t="s">
        <v>192</v>
      </c>
      <c r="D135" s="155" t="s">
        <v>167</v>
      </c>
      <c r="E135" s="223" t="s">
        <v>521</v>
      </c>
      <c r="F135" s="224"/>
      <c r="G135" s="156" t="s">
        <v>203</v>
      </c>
      <c r="H135" s="157">
        <v>8.6959999999999997</v>
      </c>
      <c r="I135" s="158">
        <v>0</v>
      </c>
      <c r="J135" s="158">
        <v>0</v>
      </c>
      <c r="K135" s="158">
        <f t="shared" si="1"/>
        <v>0</v>
      </c>
      <c r="L135" s="159"/>
      <c r="M135" s="27"/>
      <c r="N135" s="160" t="s">
        <v>1</v>
      </c>
      <c r="O135" s="161" t="s">
        <v>37</v>
      </c>
      <c r="P135" s="162">
        <f t="shared" si="2"/>
        <v>0</v>
      </c>
      <c r="Q135" s="162">
        <f t="shared" si="3"/>
        <v>0</v>
      </c>
      <c r="R135" s="162">
        <f t="shared" si="4"/>
        <v>0</v>
      </c>
      <c r="S135" s="163">
        <v>2.0760000000000001</v>
      </c>
      <c r="T135" s="163">
        <f t="shared" si="5"/>
        <v>18.052896</v>
      </c>
      <c r="U135" s="163">
        <v>0</v>
      </c>
      <c r="V135" s="163">
        <f t="shared" si="6"/>
        <v>0</v>
      </c>
      <c r="W135" s="163">
        <v>0</v>
      </c>
      <c r="X135" s="164">
        <f t="shared" si="7"/>
        <v>0</v>
      </c>
      <c r="Y135" s="26"/>
      <c r="Z135" s="26"/>
      <c r="AA135" s="26"/>
      <c r="AB135" s="26"/>
      <c r="AC135" s="26"/>
      <c r="AD135" s="26"/>
      <c r="AE135" s="26"/>
      <c r="AR135" s="165" t="s">
        <v>170</v>
      </c>
      <c r="AT135" s="165" t="s">
        <v>167</v>
      </c>
      <c r="AU135" s="165" t="s">
        <v>86</v>
      </c>
      <c r="AY135" s="14" t="s">
        <v>165</v>
      </c>
      <c r="BE135" s="166">
        <f t="shared" si="8"/>
        <v>0</v>
      </c>
      <c r="BF135" s="166">
        <f t="shared" si="9"/>
        <v>0</v>
      </c>
      <c r="BG135" s="166">
        <f t="shared" si="10"/>
        <v>0</v>
      </c>
      <c r="BH135" s="166">
        <f t="shared" si="11"/>
        <v>0</v>
      </c>
      <c r="BI135" s="166">
        <f t="shared" si="12"/>
        <v>0</v>
      </c>
      <c r="BJ135" s="14" t="s">
        <v>86</v>
      </c>
      <c r="BK135" s="166">
        <f t="shared" si="13"/>
        <v>0</v>
      </c>
      <c r="BL135" s="14" t="s">
        <v>170</v>
      </c>
      <c r="BM135" s="165" t="s">
        <v>522</v>
      </c>
    </row>
    <row r="136" spans="1:65" s="12" customFormat="1" ht="22.9" customHeight="1">
      <c r="B136" s="141"/>
      <c r="D136" s="142" t="s">
        <v>72</v>
      </c>
      <c r="E136" s="152" t="s">
        <v>174</v>
      </c>
      <c r="F136" s="152" t="s">
        <v>297</v>
      </c>
      <c r="K136" s="153">
        <f>BK136</f>
        <v>0</v>
      </c>
      <c r="M136" s="141"/>
      <c r="N136" s="145"/>
      <c r="O136" s="146"/>
      <c r="P136" s="146"/>
      <c r="Q136" s="147">
        <f>SUM(Q137:Q139)</f>
        <v>0</v>
      </c>
      <c r="R136" s="147">
        <f>SUM(R137:R139)</f>
        <v>0</v>
      </c>
      <c r="S136" s="146"/>
      <c r="T136" s="148">
        <f>SUM(T137:T139)</f>
        <v>3.2040000000000002</v>
      </c>
      <c r="U136" s="146"/>
      <c r="V136" s="148">
        <f>SUM(V137:V139)</f>
        <v>7.1451200000000004</v>
      </c>
      <c r="W136" s="146"/>
      <c r="X136" s="149">
        <f>SUM(X137:X139)</f>
        <v>0</v>
      </c>
      <c r="AR136" s="142" t="s">
        <v>80</v>
      </c>
      <c r="AT136" s="150" t="s">
        <v>72</v>
      </c>
      <c r="AU136" s="150" t="s">
        <v>80</v>
      </c>
      <c r="AY136" s="142" t="s">
        <v>165</v>
      </c>
      <c r="BK136" s="151">
        <f>SUM(BK137:BK139)</f>
        <v>0</v>
      </c>
    </row>
    <row r="137" spans="1:65" s="2" customFormat="1" ht="24.2" customHeight="1">
      <c r="A137" s="26"/>
      <c r="B137" s="154"/>
      <c r="C137" s="155" t="s">
        <v>195</v>
      </c>
      <c r="D137" s="155" t="s">
        <v>167</v>
      </c>
      <c r="E137" s="223" t="s">
        <v>523</v>
      </c>
      <c r="F137" s="224"/>
      <c r="G137" s="156" t="s">
        <v>181</v>
      </c>
      <c r="H137" s="157">
        <v>1</v>
      </c>
      <c r="I137" s="158">
        <v>0</v>
      </c>
      <c r="J137" s="158">
        <v>0</v>
      </c>
      <c r="K137" s="158">
        <f>ROUND(P137*H137,2)</f>
        <v>0</v>
      </c>
      <c r="L137" s="159"/>
      <c r="M137" s="27"/>
      <c r="N137" s="160" t="s">
        <v>1</v>
      </c>
      <c r="O137" s="161" t="s">
        <v>37</v>
      </c>
      <c r="P137" s="162">
        <f>I137+J137</f>
        <v>0</v>
      </c>
      <c r="Q137" s="162">
        <f>ROUND(I137*H137,2)</f>
        <v>0</v>
      </c>
      <c r="R137" s="162">
        <f>ROUND(J137*H137,2)</f>
        <v>0</v>
      </c>
      <c r="S137" s="163">
        <v>3.2040000000000002</v>
      </c>
      <c r="T137" s="163">
        <f>S137*H137</f>
        <v>3.2040000000000002</v>
      </c>
      <c r="U137" s="163">
        <v>0.39512000000000003</v>
      </c>
      <c r="V137" s="163">
        <f>U137*H137</f>
        <v>0.39512000000000003</v>
      </c>
      <c r="W137" s="163">
        <v>0</v>
      </c>
      <c r="X137" s="164">
        <f>W137*H137</f>
        <v>0</v>
      </c>
      <c r="Y137" s="26"/>
      <c r="Z137" s="26"/>
      <c r="AA137" s="26"/>
      <c r="AB137" s="26"/>
      <c r="AC137" s="26"/>
      <c r="AD137" s="26"/>
      <c r="AE137" s="26"/>
      <c r="AR137" s="165" t="s">
        <v>170</v>
      </c>
      <c r="AT137" s="165" t="s">
        <v>167</v>
      </c>
      <c r="AU137" s="165" t="s">
        <v>86</v>
      </c>
      <c r="AY137" s="14" t="s">
        <v>165</v>
      </c>
      <c r="BE137" s="166">
        <f>IF(O137="základná",K137,0)</f>
        <v>0</v>
      </c>
      <c r="BF137" s="166">
        <f>IF(O137="znížená",K137,0)</f>
        <v>0</v>
      </c>
      <c r="BG137" s="166">
        <f>IF(O137="zákl. prenesená",K137,0)</f>
        <v>0</v>
      </c>
      <c r="BH137" s="166">
        <f>IF(O137="zníž. prenesená",K137,0)</f>
        <v>0</v>
      </c>
      <c r="BI137" s="166">
        <f>IF(O137="nulová",K137,0)</f>
        <v>0</v>
      </c>
      <c r="BJ137" s="14" t="s">
        <v>86</v>
      </c>
      <c r="BK137" s="166">
        <f>ROUND(P137*H137,2)</f>
        <v>0</v>
      </c>
      <c r="BL137" s="14" t="s">
        <v>170</v>
      </c>
      <c r="BM137" s="165" t="s">
        <v>524</v>
      </c>
    </row>
    <row r="138" spans="1:65" s="2" customFormat="1" ht="24.2" customHeight="1">
      <c r="A138" s="26"/>
      <c r="B138" s="154"/>
      <c r="C138" s="172" t="s">
        <v>198</v>
      </c>
      <c r="D138" s="172" t="s">
        <v>525</v>
      </c>
      <c r="E138" s="227" t="s">
        <v>526</v>
      </c>
      <c r="F138" s="228"/>
      <c r="G138" s="173" t="s">
        <v>181</v>
      </c>
      <c r="H138" s="174">
        <v>1</v>
      </c>
      <c r="I138" s="175">
        <v>0</v>
      </c>
      <c r="J138" s="176"/>
      <c r="K138" s="175">
        <f>ROUND(P138*H138,2)</f>
        <v>0</v>
      </c>
      <c r="L138" s="176"/>
      <c r="M138" s="177"/>
      <c r="N138" s="178" t="s">
        <v>1</v>
      </c>
      <c r="O138" s="161" t="s">
        <v>37</v>
      </c>
      <c r="P138" s="162">
        <f>I138+J138</f>
        <v>0</v>
      </c>
      <c r="Q138" s="162">
        <f>ROUND(I138*H138,2)</f>
        <v>0</v>
      </c>
      <c r="R138" s="162">
        <f>ROUND(J138*H138,2)</f>
        <v>0</v>
      </c>
      <c r="S138" s="163">
        <v>0</v>
      </c>
      <c r="T138" s="163">
        <f>S138*H138</f>
        <v>0</v>
      </c>
      <c r="U138" s="163">
        <v>6.75</v>
      </c>
      <c r="V138" s="163">
        <f>U138*H138</f>
        <v>6.75</v>
      </c>
      <c r="W138" s="163">
        <v>0</v>
      </c>
      <c r="X138" s="164">
        <f>W138*H138</f>
        <v>0</v>
      </c>
      <c r="Y138" s="26"/>
      <c r="Z138" s="26"/>
      <c r="AA138" s="26"/>
      <c r="AB138" s="26"/>
      <c r="AC138" s="26"/>
      <c r="AD138" s="26"/>
      <c r="AE138" s="26"/>
      <c r="AR138" s="165" t="s">
        <v>189</v>
      </c>
      <c r="AT138" s="165" t="s">
        <v>525</v>
      </c>
      <c r="AU138" s="165" t="s">
        <v>86</v>
      </c>
      <c r="AY138" s="14" t="s">
        <v>165</v>
      </c>
      <c r="BE138" s="166">
        <f>IF(O138="základná",K138,0)</f>
        <v>0</v>
      </c>
      <c r="BF138" s="166">
        <f>IF(O138="znížená",K138,0)</f>
        <v>0</v>
      </c>
      <c r="BG138" s="166">
        <f>IF(O138="zákl. prenesená",K138,0)</f>
        <v>0</v>
      </c>
      <c r="BH138" s="166">
        <f>IF(O138="zníž. prenesená",K138,0)</f>
        <v>0</v>
      </c>
      <c r="BI138" s="166">
        <f>IF(O138="nulová",K138,0)</f>
        <v>0</v>
      </c>
      <c r="BJ138" s="14" t="s">
        <v>86</v>
      </c>
      <c r="BK138" s="166">
        <f>ROUND(P138*H138,2)</f>
        <v>0</v>
      </c>
      <c r="BL138" s="14" t="s">
        <v>170</v>
      </c>
      <c r="BM138" s="165" t="s">
        <v>527</v>
      </c>
    </row>
    <row r="139" spans="1:65" s="2" customFormat="1" ht="16.5" customHeight="1">
      <c r="A139" s="26"/>
      <c r="B139" s="154"/>
      <c r="C139" s="172" t="s">
        <v>201</v>
      </c>
      <c r="D139" s="172" t="s">
        <v>525</v>
      </c>
      <c r="E139" s="227" t="s">
        <v>528</v>
      </c>
      <c r="F139" s="228"/>
      <c r="G139" s="173" t="s">
        <v>181</v>
      </c>
      <c r="H139" s="174">
        <v>1</v>
      </c>
      <c r="I139" s="175">
        <v>0</v>
      </c>
      <c r="J139" s="176"/>
      <c r="K139" s="175">
        <f>ROUND(P139*H139,2)</f>
        <v>0</v>
      </c>
      <c r="L139" s="176"/>
      <c r="M139" s="177"/>
      <c r="N139" s="178" t="s">
        <v>1</v>
      </c>
      <c r="O139" s="161" t="s">
        <v>37</v>
      </c>
      <c r="P139" s="162">
        <f>I139+J139</f>
        <v>0</v>
      </c>
      <c r="Q139" s="162">
        <f>ROUND(I139*H139,2)</f>
        <v>0</v>
      </c>
      <c r="R139" s="162">
        <f>ROUND(J139*H139,2)</f>
        <v>0</v>
      </c>
      <c r="S139" s="163">
        <v>0</v>
      </c>
      <c r="T139" s="163">
        <f>S139*H139</f>
        <v>0</v>
      </c>
      <c r="U139" s="163">
        <v>0</v>
      </c>
      <c r="V139" s="163">
        <f>U139*H139</f>
        <v>0</v>
      </c>
      <c r="W139" s="163">
        <v>0</v>
      </c>
      <c r="X139" s="164">
        <f>W139*H139</f>
        <v>0</v>
      </c>
      <c r="Y139" s="26"/>
      <c r="Z139" s="26"/>
      <c r="AA139" s="26"/>
      <c r="AB139" s="26"/>
      <c r="AC139" s="26"/>
      <c r="AD139" s="26"/>
      <c r="AE139" s="26"/>
      <c r="AR139" s="165" t="s">
        <v>189</v>
      </c>
      <c r="AT139" s="165" t="s">
        <v>525</v>
      </c>
      <c r="AU139" s="165" t="s">
        <v>86</v>
      </c>
      <c r="AY139" s="14" t="s">
        <v>165</v>
      </c>
      <c r="BE139" s="166">
        <f>IF(O139="základná",K139,0)</f>
        <v>0</v>
      </c>
      <c r="BF139" s="166">
        <f>IF(O139="znížená",K139,0)</f>
        <v>0</v>
      </c>
      <c r="BG139" s="166">
        <f>IF(O139="zákl. prenesená",K139,0)</f>
        <v>0</v>
      </c>
      <c r="BH139" s="166">
        <f>IF(O139="zníž. prenesená",K139,0)</f>
        <v>0</v>
      </c>
      <c r="BI139" s="166">
        <f>IF(O139="nulová",K139,0)</f>
        <v>0</v>
      </c>
      <c r="BJ139" s="14" t="s">
        <v>86</v>
      </c>
      <c r="BK139" s="166">
        <f>ROUND(P139*H139,2)</f>
        <v>0</v>
      </c>
      <c r="BL139" s="14" t="s">
        <v>170</v>
      </c>
      <c r="BM139" s="165" t="s">
        <v>529</v>
      </c>
    </row>
    <row r="140" spans="1:65" s="12" customFormat="1" ht="22.9" customHeight="1">
      <c r="B140" s="141"/>
      <c r="D140" s="142" t="s">
        <v>72</v>
      </c>
      <c r="E140" s="152" t="s">
        <v>170</v>
      </c>
      <c r="F140" s="152" t="s">
        <v>530</v>
      </c>
      <c r="K140" s="153">
        <f>BK140</f>
        <v>0</v>
      </c>
      <c r="M140" s="141"/>
      <c r="N140" s="145"/>
      <c r="O140" s="146"/>
      <c r="P140" s="146"/>
      <c r="Q140" s="147">
        <f>Q141</f>
        <v>0</v>
      </c>
      <c r="R140" s="147">
        <f>R141</f>
        <v>0</v>
      </c>
      <c r="S140" s="146"/>
      <c r="T140" s="148">
        <f>T141</f>
        <v>18.438307999999999</v>
      </c>
      <c r="U140" s="146"/>
      <c r="V140" s="148">
        <f>V141</f>
        <v>27.979762439999998</v>
      </c>
      <c r="W140" s="146"/>
      <c r="X140" s="149">
        <f>X141</f>
        <v>0</v>
      </c>
      <c r="AR140" s="142" t="s">
        <v>80</v>
      </c>
      <c r="AT140" s="150" t="s">
        <v>72</v>
      </c>
      <c r="AU140" s="150" t="s">
        <v>80</v>
      </c>
      <c r="AY140" s="142" t="s">
        <v>165</v>
      </c>
      <c r="BK140" s="151">
        <f>BK141</f>
        <v>0</v>
      </c>
    </row>
    <row r="141" spans="1:65" s="2" customFormat="1" ht="33" customHeight="1">
      <c r="A141" s="26"/>
      <c r="B141" s="154"/>
      <c r="C141" s="155" t="s">
        <v>205</v>
      </c>
      <c r="D141" s="155" t="s">
        <v>167</v>
      </c>
      <c r="E141" s="223" t="s">
        <v>531</v>
      </c>
      <c r="F141" s="224"/>
      <c r="G141" s="156" t="s">
        <v>203</v>
      </c>
      <c r="H141" s="157">
        <v>14.798</v>
      </c>
      <c r="I141" s="158">
        <v>0</v>
      </c>
      <c r="J141" s="158">
        <v>0</v>
      </c>
      <c r="K141" s="158">
        <f>ROUND(P141*H141,2)</f>
        <v>0</v>
      </c>
      <c r="L141" s="159"/>
      <c r="M141" s="27"/>
      <c r="N141" s="160" t="s">
        <v>1</v>
      </c>
      <c r="O141" s="161" t="s">
        <v>37</v>
      </c>
      <c r="P141" s="162">
        <f>I141+J141</f>
        <v>0</v>
      </c>
      <c r="Q141" s="162">
        <f>ROUND(I141*H141,2)</f>
        <v>0</v>
      </c>
      <c r="R141" s="162">
        <f>ROUND(J141*H141,2)</f>
        <v>0</v>
      </c>
      <c r="S141" s="163">
        <v>1.246</v>
      </c>
      <c r="T141" s="163">
        <f>S141*H141</f>
        <v>18.438307999999999</v>
      </c>
      <c r="U141" s="163">
        <v>1.8907799999999999</v>
      </c>
      <c r="V141" s="163">
        <f>U141*H141</f>
        <v>27.979762439999998</v>
      </c>
      <c r="W141" s="163">
        <v>0</v>
      </c>
      <c r="X141" s="164">
        <f>W141*H141</f>
        <v>0</v>
      </c>
      <c r="Y141" s="26"/>
      <c r="Z141" s="26"/>
      <c r="AA141" s="26"/>
      <c r="AB141" s="26"/>
      <c r="AC141" s="26"/>
      <c r="AD141" s="26"/>
      <c r="AE141" s="26"/>
      <c r="AR141" s="165" t="s">
        <v>170</v>
      </c>
      <c r="AT141" s="165" t="s">
        <v>167</v>
      </c>
      <c r="AU141" s="165" t="s">
        <v>86</v>
      </c>
      <c r="AY141" s="14" t="s">
        <v>165</v>
      </c>
      <c r="BE141" s="166">
        <f>IF(O141="základná",K141,0)</f>
        <v>0</v>
      </c>
      <c r="BF141" s="166">
        <f>IF(O141="znížená",K141,0)</f>
        <v>0</v>
      </c>
      <c r="BG141" s="166">
        <f>IF(O141="zákl. prenesená",K141,0)</f>
        <v>0</v>
      </c>
      <c r="BH141" s="166">
        <f>IF(O141="zníž. prenesená",K141,0)</f>
        <v>0</v>
      </c>
      <c r="BI141" s="166">
        <f>IF(O141="nulová",K141,0)</f>
        <v>0</v>
      </c>
      <c r="BJ141" s="14" t="s">
        <v>86</v>
      </c>
      <c r="BK141" s="166">
        <f>ROUND(P141*H141,2)</f>
        <v>0</v>
      </c>
      <c r="BL141" s="14" t="s">
        <v>170</v>
      </c>
      <c r="BM141" s="165" t="s">
        <v>532</v>
      </c>
    </row>
    <row r="142" spans="1:65" s="12" customFormat="1" ht="22.9" customHeight="1">
      <c r="B142" s="141"/>
      <c r="D142" s="142" t="s">
        <v>72</v>
      </c>
      <c r="E142" s="152" t="s">
        <v>189</v>
      </c>
      <c r="F142" s="152" t="s">
        <v>533</v>
      </c>
      <c r="K142" s="153">
        <f>BK142</f>
        <v>0</v>
      </c>
      <c r="M142" s="141"/>
      <c r="N142" s="145"/>
      <c r="O142" s="146"/>
      <c r="P142" s="146"/>
      <c r="Q142" s="147">
        <f>SUM(Q143:Q155)</f>
        <v>0</v>
      </c>
      <c r="R142" s="147">
        <f>SUM(R143:R155)</f>
        <v>0</v>
      </c>
      <c r="S142" s="146"/>
      <c r="T142" s="148">
        <f>SUM(T143:T155)</f>
        <v>197.00799999999998</v>
      </c>
      <c r="U142" s="146"/>
      <c r="V142" s="148">
        <f>SUM(V143:V155)</f>
        <v>2.8838039999999996</v>
      </c>
      <c r="W142" s="146"/>
      <c r="X142" s="149">
        <f>SUM(X143:X155)</f>
        <v>0</v>
      </c>
      <c r="AR142" s="142" t="s">
        <v>80</v>
      </c>
      <c r="AT142" s="150" t="s">
        <v>72</v>
      </c>
      <c r="AU142" s="150" t="s">
        <v>80</v>
      </c>
      <c r="AY142" s="142" t="s">
        <v>165</v>
      </c>
      <c r="BK142" s="151">
        <f>SUM(BK143:BK155)</f>
        <v>0</v>
      </c>
    </row>
    <row r="143" spans="1:65" s="2" customFormat="1" ht="24.2" customHeight="1">
      <c r="A143" s="26"/>
      <c r="B143" s="154"/>
      <c r="C143" s="155" t="s">
        <v>208</v>
      </c>
      <c r="D143" s="155" t="s">
        <v>167</v>
      </c>
      <c r="E143" s="223" t="s">
        <v>534</v>
      </c>
      <c r="F143" s="224"/>
      <c r="G143" s="156" t="s">
        <v>181</v>
      </c>
      <c r="H143" s="157">
        <v>12</v>
      </c>
      <c r="I143" s="158">
        <v>0</v>
      </c>
      <c r="J143" s="158">
        <v>0</v>
      </c>
      <c r="K143" s="158">
        <f t="shared" ref="K143:K155" si="14">ROUND(P143*H143,2)</f>
        <v>0</v>
      </c>
      <c r="L143" s="159"/>
      <c r="M143" s="27"/>
      <c r="N143" s="160" t="s">
        <v>1</v>
      </c>
      <c r="O143" s="161" t="s">
        <v>37</v>
      </c>
      <c r="P143" s="162">
        <f t="shared" ref="P143:P155" si="15">I143+J143</f>
        <v>0</v>
      </c>
      <c r="Q143" s="162">
        <f t="shared" ref="Q143:Q155" si="16">ROUND(I143*H143,2)</f>
        <v>0</v>
      </c>
      <c r="R143" s="162">
        <f t="shared" ref="R143:R155" si="17">ROUND(J143*H143,2)</f>
        <v>0</v>
      </c>
      <c r="S143" s="163">
        <v>1.444</v>
      </c>
      <c r="T143" s="163">
        <f t="shared" ref="T143:T155" si="18">S143*H143</f>
        <v>17.327999999999999</v>
      </c>
      <c r="U143" s="163">
        <v>0</v>
      </c>
      <c r="V143" s="163">
        <f t="shared" ref="V143:V155" si="19">U143*H143</f>
        <v>0</v>
      </c>
      <c r="W143" s="163">
        <v>0</v>
      </c>
      <c r="X143" s="164">
        <f t="shared" ref="X143:X155" si="20">W143*H143</f>
        <v>0</v>
      </c>
      <c r="Y143" s="26"/>
      <c r="Z143" s="26"/>
      <c r="AA143" s="26"/>
      <c r="AB143" s="26"/>
      <c r="AC143" s="26"/>
      <c r="AD143" s="26"/>
      <c r="AE143" s="26"/>
      <c r="AR143" s="165" t="s">
        <v>170</v>
      </c>
      <c r="AT143" s="165" t="s">
        <v>167</v>
      </c>
      <c r="AU143" s="165" t="s">
        <v>86</v>
      </c>
      <c r="AY143" s="14" t="s">
        <v>165</v>
      </c>
      <c r="BE143" s="166">
        <f t="shared" ref="BE143:BE155" si="21">IF(O143="základná",K143,0)</f>
        <v>0</v>
      </c>
      <c r="BF143" s="166">
        <f t="shared" ref="BF143:BF155" si="22">IF(O143="znížená",K143,0)</f>
        <v>0</v>
      </c>
      <c r="BG143" s="166">
        <f t="shared" ref="BG143:BG155" si="23">IF(O143="zákl. prenesená",K143,0)</f>
        <v>0</v>
      </c>
      <c r="BH143" s="166">
        <f t="shared" ref="BH143:BH155" si="24">IF(O143="zníž. prenesená",K143,0)</f>
        <v>0</v>
      </c>
      <c r="BI143" s="166">
        <f t="shared" ref="BI143:BI155" si="25">IF(O143="nulová",K143,0)</f>
        <v>0</v>
      </c>
      <c r="BJ143" s="14" t="s">
        <v>86</v>
      </c>
      <c r="BK143" s="166">
        <f t="shared" ref="BK143:BK155" si="26">ROUND(P143*H143,2)</f>
        <v>0</v>
      </c>
      <c r="BL143" s="14" t="s">
        <v>170</v>
      </c>
      <c r="BM143" s="165" t="s">
        <v>535</v>
      </c>
    </row>
    <row r="144" spans="1:65" s="2" customFormat="1" ht="24.2" customHeight="1">
      <c r="A144" s="26"/>
      <c r="B144" s="154"/>
      <c r="C144" s="172" t="s">
        <v>211</v>
      </c>
      <c r="D144" s="172" t="s">
        <v>525</v>
      </c>
      <c r="E144" s="227" t="s">
        <v>536</v>
      </c>
      <c r="F144" s="228"/>
      <c r="G144" s="173" t="s">
        <v>181</v>
      </c>
      <c r="H144" s="174">
        <v>3</v>
      </c>
      <c r="I144" s="175">
        <v>0</v>
      </c>
      <c r="J144" s="176"/>
      <c r="K144" s="175">
        <f t="shared" si="14"/>
        <v>0</v>
      </c>
      <c r="L144" s="176"/>
      <c r="M144" s="177"/>
      <c r="N144" s="178" t="s">
        <v>1</v>
      </c>
      <c r="O144" s="161" t="s">
        <v>37</v>
      </c>
      <c r="P144" s="162">
        <f t="shared" si="15"/>
        <v>0</v>
      </c>
      <c r="Q144" s="162">
        <f t="shared" si="16"/>
        <v>0</v>
      </c>
      <c r="R144" s="162">
        <f t="shared" si="17"/>
        <v>0</v>
      </c>
      <c r="S144" s="163">
        <v>0</v>
      </c>
      <c r="T144" s="163">
        <f t="shared" si="18"/>
        <v>0</v>
      </c>
      <c r="U144" s="163">
        <v>1.04E-2</v>
      </c>
      <c r="V144" s="163">
        <f t="shared" si="19"/>
        <v>3.1199999999999999E-2</v>
      </c>
      <c r="W144" s="163">
        <v>0</v>
      </c>
      <c r="X144" s="164">
        <f t="shared" si="20"/>
        <v>0</v>
      </c>
      <c r="Y144" s="26"/>
      <c r="Z144" s="26"/>
      <c r="AA144" s="26"/>
      <c r="AB144" s="26"/>
      <c r="AC144" s="26"/>
      <c r="AD144" s="26"/>
      <c r="AE144" s="26"/>
      <c r="AR144" s="165" t="s">
        <v>189</v>
      </c>
      <c r="AT144" s="165" t="s">
        <v>525</v>
      </c>
      <c r="AU144" s="165" t="s">
        <v>86</v>
      </c>
      <c r="AY144" s="14" t="s">
        <v>165</v>
      </c>
      <c r="BE144" s="166">
        <f t="shared" si="21"/>
        <v>0</v>
      </c>
      <c r="BF144" s="166">
        <f t="shared" si="22"/>
        <v>0</v>
      </c>
      <c r="BG144" s="166">
        <f t="shared" si="23"/>
        <v>0</v>
      </c>
      <c r="BH144" s="166">
        <f t="shared" si="24"/>
        <v>0</v>
      </c>
      <c r="BI144" s="166">
        <f t="shared" si="25"/>
        <v>0</v>
      </c>
      <c r="BJ144" s="14" t="s">
        <v>86</v>
      </c>
      <c r="BK144" s="166">
        <f t="shared" si="26"/>
        <v>0</v>
      </c>
      <c r="BL144" s="14" t="s">
        <v>170</v>
      </c>
      <c r="BM144" s="165" t="s">
        <v>537</v>
      </c>
    </row>
    <row r="145" spans="1:65" s="2" customFormat="1" ht="24.2" customHeight="1">
      <c r="A145" s="26"/>
      <c r="B145" s="154"/>
      <c r="C145" s="172" t="s">
        <v>214</v>
      </c>
      <c r="D145" s="172" t="s">
        <v>525</v>
      </c>
      <c r="E145" s="227" t="s">
        <v>538</v>
      </c>
      <c r="F145" s="228"/>
      <c r="G145" s="173" t="s">
        <v>181</v>
      </c>
      <c r="H145" s="174">
        <v>2</v>
      </c>
      <c r="I145" s="175">
        <v>0</v>
      </c>
      <c r="J145" s="176"/>
      <c r="K145" s="175">
        <f t="shared" si="14"/>
        <v>0</v>
      </c>
      <c r="L145" s="176"/>
      <c r="M145" s="177"/>
      <c r="N145" s="178" t="s">
        <v>1</v>
      </c>
      <c r="O145" s="161" t="s">
        <v>37</v>
      </c>
      <c r="P145" s="162">
        <f t="shared" si="15"/>
        <v>0</v>
      </c>
      <c r="Q145" s="162">
        <f t="shared" si="16"/>
        <v>0</v>
      </c>
      <c r="R145" s="162">
        <f t="shared" si="17"/>
        <v>0</v>
      </c>
      <c r="S145" s="163">
        <v>0</v>
      </c>
      <c r="T145" s="163">
        <f t="shared" si="18"/>
        <v>0</v>
      </c>
      <c r="U145" s="163">
        <v>5.0000000000000001E-3</v>
      </c>
      <c r="V145" s="163">
        <f t="shared" si="19"/>
        <v>0.01</v>
      </c>
      <c r="W145" s="163">
        <v>0</v>
      </c>
      <c r="X145" s="164">
        <f t="shared" si="20"/>
        <v>0</v>
      </c>
      <c r="Y145" s="26"/>
      <c r="Z145" s="26"/>
      <c r="AA145" s="26"/>
      <c r="AB145" s="26"/>
      <c r="AC145" s="26"/>
      <c r="AD145" s="26"/>
      <c r="AE145" s="26"/>
      <c r="AR145" s="165" t="s">
        <v>189</v>
      </c>
      <c r="AT145" s="165" t="s">
        <v>525</v>
      </c>
      <c r="AU145" s="165" t="s">
        <v>86</v>
      </c>
      <c r="AY145" s="14" t="s">
        <v>165</v>
      </c>
      <c r="BE145" s="166">
        <f t="shared" si="21"/>
        <v>0</v>
      </c>
      <c r="BF145" s="166">
        <f t="shared" si="22"/>
        <v>0</v>
      </c>
      <c r="BG145" s="166">
        <f t="shared" si="23"/>
        <v>0</v>
      </c>
      <c r="BH145" s="166">
        <f t="shared" si="24"/>
        <v>0</v>
      </c>
      <c r="BI145" s="166">
        <f t="shared" si="25"/>
        <v>0</v>
      </c>
      <c r="BJ145" s="14" t="s">
        <v>86</v>
      </c>
      <c r="BK145" s="166">
        <f t="shared" si="26"/>
        <v>0</v>
      </c>
      <c r="BL145" s="14" t="s">
        <v>170</v>
      </c>
      <c r="BM145" s="165" t="s">
        <v>539</v>
      </c>
    </row>
    <row r="146" spans="1:65" s="2" customFormat="1" ht="21.75" customHeight="1">
      <c r="A146" s="26"/>
      <c r="B146" s="154"/>
      <c r="C146" s="172" t="s">
        <v>217</v>
      </c>
      <c r="D146" s="172" t="s">
        <v>525</v>
      </c>
      <c r="E146" s="227" t="s">
        <v>540</v>
      </c>
      <c r="F146" s="228"/>
      <c r="G146" s="173" t="s">
        <v>181</v>
      </c>
      <c r="H146" s="174">
        <v>2</v>
      </c>
      <c r="I146" s="175">
        <v>0</v>
      </c>
      <c r="J146" s="176"/>
      <c r="K146" s="175">
        <f t="shared" si="14"/>
        <v>0</v>
      </c>
      <c r="L146" s="176"/>
      <c r="M146" s="177"/>
      <c r="N146" s="178" t="s">
        <v>1</v>
      </c>
      <c r="O146" s="161" t="s">
        <v>37</v>
      </c>
      <c r="P146" s="162">
        <f t="shared" si="15"/>
        <v>0</v>
      </c>
      <c r="Q146" s="162">
        <f t="shared" si="16"/>
        <v>0</v>
      </c>
      <c r="R146" s="162">
        <f t="shared" si="17"/>
        <v>0</v>
      </c>
      <c r="S146" s="163">
        <v>0</v>
      </c>
      <c r="T146" s="163">
        <f t="shared" si="18"/>
        <v>0</v>
      </c>
      <c r="U146" s="163">
        <v>7.7999999999999996E-3</v>
      </c>
      <c r="V146" s="163">
        <f t="shared" si="19"/>
        <v>1.5599999999999999E-2</v>
      </c>
      <c r="W146" s="163">
        <v>0</v>
      </c>
      <c r="X146" s="164">
        <f t="shared" si="20"/>
        <v>0</v>
      </c>
      <c r="Y146" s="26"/>
      <c r="Z146" s="26"/>
      <c r="AA146" s="26"/>
      <c r="AB146" s="26"/>
      <c r="AC146" s="26"/>
      <c r="AD146" s="26"/>
      <c r="AE146" s="26"/>
      <c r="AR146" s="165" t="s">
        <v>189</v>
      </c>
      <c r="AT146" s="165" t="s">
        <v>525</v>
      </c>
      <c r="AU146" s="165" t="s">
        <v>86</v>
      </c>
      <c r="AY146" s="14" t="s">
        <v>165</v>
      </c>
      <c r="BE146" s="166">
        <f t="shared" si="21"/>
        <v>0</v>
      </c>
      <c r="BF146" s="166">
        <f t="shared" si="22"/>
        <v>0</v>
      </c>
      <c r="BG146" s="166">
        <f t="shared" si="23"/>
        <v>0</v>
      </c>
      <c r="BH146" s="166">
        <f t="shared" si="24"/>
        <v>0</v>
      </c>
      <c r="BI146" s="166">
        <f t="shared" si="25"/>
        <v>0</v>
      </c>
      <c r="BJ146" s="14" t="s">
        <v>86</v>
      </c>
      <c r="BK146" s="166">
        <f t="shared" si="26"/>
        <v>0</v>
      </c>
      <c r="BL146" s="14" t="s">
        <v>170</v>
      </c>
      <c r="BM146" s="165" t="s">
        <v>541</v>
      </c>
    </row>
    <row r="147" spans="1:65" s="2" customFormat="1" ht="16.5" customHeight="1">
      <c r="A147" s="26"/>
      <c r="B147" s="154"/>
      <c r="C147" s="172" t="s">
        <v>220</v>
      </c>
      <c r="D147" s="172" t="s">
        <v>525</v>
      </c>
      <c r="E147" s="227" t="s">
        <v>542</v>
      </c>
      <c r="F147" s="228"/>
      <c r="G147" s="173" t="s">
        <v>181</v>
      </c>
      <c r="H147" s="174">
        <v>3</v>
      </c>
      <c r="I147" s="175">
        <v>0</v>
      </c>
      <c r="J147" s="176"/>
      <c r="K147" s="175">
        <f t="shared" si="14"/>
        <v>0</v>
      </c>
      <c r="L147" s="176"/>
      <c r="M147" s="177"/>
      <c r="N147" s="178" t="s">
        <v>1</v>
      </c>
      <c r="O147" s="161" t="s">
        <v>37</v>
      </c>
      <c r="P147" s="162">
        <f t="shared" si="15"/>
        <v>0</v>
      </c>
      <c r="Q147" s="162">
        <f t="shared" si="16"/>
        <v>0</v>
      </c>
      <c r="R147" s="162">
        <f t="shared" si="17"/>
        <v>0</v>
      </c>
      <c r="S147" s="163">
        <v>0</v>
      </c>
      <c r="T147" s="163">
        <f t="shared" si="18"/>
        <v>0</v>
      </c>
      <c r="U147" s="163">
        <v>6.7000000000000002E-3</v>
      </c>
      <c r="V147" s="163">
        <f t="shared" si="19"/>
        <v>2.01E-2</v>
      </c>
      <c r="W147" s="163">
        <v>0</v>
      </c>
      <c r="X147" s="164">
        <f t="shared" si="20"/>
        <v>0</v>
      </c>
      <c r="Y147" s="26"/>
      <c r="Z147" s="26"/>
      <c r="AA147" s="26"/>
      <c r="AB147" s="26"/>
      <c r="AC147" s="26"/>
      <c r="AD147" s="26"/>
      <c r="AE147" s="26"/>
      <c r="AR147" s="165" t="s">
        <v>189</v>
      </c>
      <c r="AT147" s="165" t="s">
        <v>525</v>
      </c>
      <c r="AU147" s="165" t="s">
        <v>86</v>
      </c>
      <c r="AY147" s="14" t="s">
        <v>165</v>
      </c>
      <c r="BE147" s="166">
        <f t="shared" si="21"/>
        <v>0</v>
      </c>
      <c r="BF147" s="166">
        <f t="shared" si="22"/>
        <v>0</v>
      </c>
      <c r="BG147" s="166">
        <f t="shared" si="23"/>
        <v>0</v>
      </c>
      <c r="BH147" s="166">
        <f t="shared" si="24"/>
        <v>0</v>
      </c>
      <c r="BI147" s="166">
        <f t="shared" si="25"/>
        <v>0</v>
      </c>
      <c r="BJ147" s="14" t="s">
        <v>86</v>
      </c>
      <c r="BK147" s="166">
        <f t="shared" si="26"/>
        <v>0</v>
      </c>
      <c r="BL147" s="14" t="s">
        <v>170</v>
      </c>
      <c r="BM147" s="165" t="s">
        <v>543</v>
      </c>
    </row>
    <row r="148" spans="1:65" s="2" customFormat="1" ht="21.75" customHeight="1">
      <c r="A148" s="26"/>
      <c r="B148" s="154"/>
      <c r="C148" s="172" t="s">
        <v>223</v>
      </c>
      <c r="D148" s="172" t="s">
        <v>525</v>
      </c>
      <c r="E148" s="227" t="s">
        <v>544</v>
      </c>
      <c r="F148" s="228"/>
      <c r="G148" s="173" t="s">
        <v>181</v>
      </c>
      <c r="H148" s="174">
        <v>2</v>
      </c>
      <c r="I148" s="175">
        <v>0</v>
      </c>
      <c r="J148" s="176"/>
      <c r="K148" s="175">
        <f t="shared" si="14"/>
        <v>0</v>
      </c>
      <c r="L148" s="176"/>
      <c r="M148" s="177"/>
      <c r="N148" s="178" t="s">
        <v>1</v>
      </c>
      <c r="O148" s="161" t="s">
        <v>37</v>
      </c>
      <c r="P148" s="162">
        <f t="shared" si="15"/>
        <v>0</v>
      </c>
      <c r="Q148" s="162">
        <f t="shared" si="16"/>
        <v>0</v>
      </c>
      <c r="R148" s="162">
        <f t="shared" si="17"/>
        <v>0</v>
      </c>
      <c r="S148" s="163">
        <v>0</v>
      </c>
      <c r="T148" s="163">
        <f t="shared" si="18"/>
        <v>0</v>
      </c>
      <c r="U148" s="163">
        <v>7.1999999999999998E-3</v>
      </c>
      <c r="V148" s="163">
        <f t="shared" si="19"/>
        <v>1.44E-2</v>
      </c>
      <c r="W148" s="163">
        <v>0</v>
      </c>
      <c r="X148" s="164">
        <f t="shared" si="20"/>
        <v>0</v>
      </c>
      <c r="Y148" s="26"/>
      <c r="Z148" s="26"/>
      <c r="AA148" s="26"/>
      <c r="AB148" s="26"/>
      <c r="AC148" s="26"/>
      <c r="AD148" s="26"/>
      <c r="AE148" s="26"/>
      <c r="AR148" s="165" t="s">
        <v>189</v>
      </c>
      <c r="AT148" s="165" t="s">
        <v>525</v>
      </c>
      <c r="AU148" s="165" t="s">
        <v>86</v>
      </c>
      <c r="AY148" s="14" t="s">
        <v>165</v>
      </c>
      <c r="BE148" s="166">
        <f t="shared" si="21"/>
        <v>0</v>
      </c>
      <c r="BF148" s="166">
        <f t="shared" si="22"/>
        <v>0</v>
      </c>
      <c r="BG148" s="166">
        <f t="shared" si="23"/>
        <v>0</v>
      </c>
      <c r="BH148" s="166">
        <f t="shared" si="24"/>
        <v>0</v>
      </c>
      <c r="BI148" s="166">
        <f t="shared" si="25"/>
        <v>0</v>
      </c>
      <c r="BJ148" s="14" t="s">
        <v>86</v>
      </c>
      <c r="BK148" s="166">
        <f t="shared" si="26"/>
        <v>0</v>
      </c>
      <c r="BL148" s="14" t="s">
        <v>170</v>
      </c>
      <c r="BM148" s="165" t="s">
        <v>545</v>
      </c>
    </row>
    <row r="149" spans="1:65" s="2" customFormat="1" ht="24.2" customHeight="1">
      <c r="A149" s="26"/>
      <c r="B149" s="154"/>
      <c r="C149" s="155" t="s">
        <v>8</v>
      </c>
      <c r="D149" s="155" t="s">
        <v>167</v>
      </c>
      <c r="E149" s="223" t="s">
        <v>546</v>
      </c>
      <c r="F149" s="224"/>
      <c r="G149" s="156" t="s">
        <v>181</v>
      </c>
      <c r="H149" s="157">
        <v>1</v>
      </c>
      <c r="I149" s="158">
        <v>0</v>
      </c>
      <c r="J149" s="158">
        <v>0</v>
      </c>
      <c r="K149" s="158">
        <f t="shared" si="14"/>
        <v>0</v>
      </c>
      <c r="L149" s="159"/>
      <c r="M149" s="27"/>
      <c r="N149" s="160" t="s">
        <v>1</v>
      </c>
      <c r="O149" s="161" t="s">
        <v>37</v>
      </c>
      <c r="P149" s="162">
        <f t="shared" si="15"/>
        <v>0</v>
      </c>
      <c r="Q149" s="162">
        <f t="shared" si="16"/>
        <v>0</v>
      </c>
      <c r="R149" s="162">
        <f t="shared" si="17"/>
        <v>0</v>
      </c>
      <c r="S149" s="163">
        <v>1.8440000000000001</v>
      </c>
      <c r="T149" s="163">
        <f t="shared" si="18"/>
        <v>1.8440000000000001</v>
      </c>
      <c r="U149" s="163">
        <v>0</v>
      </c>
      <c r="V149" s="163">
        <f t="shared" si="19"/>
        <v>0</v>
      </c>
      <c r="W149" s="163">
        <v>0</v>
      </c>
      <c r="X149" s="164">
        <f t="shared" si="20"/>
        <v>0</v>
      </c>
      <c r="Y149" s="26"/>
      <c r="Z149" s="26"/>
      <c r="AA149" s="26"/>
      <c r="AB149" s="26"/>
      <c r="AC149" s="26"/>
      <c r="AD149" s="26"/>
      <c r="AE149" s="26"/>
      <c r="AR149" s="165" t="s">
        <v>170</v>
      </c>
      <c r="AT149" s="165" t="s">
        <v>167</v>
      </c>
      <c r="AU149" s="165" t="s">
        <v>86</v>
      </c>
      <c r="AY149" s="14" t="s">
        <v>165</v>
      </c>
      <c r="BE149" s="166">
        <f t="shared" si="21"/>
        <v>0</v>
      </c>
      <c r="BF149" s="166">
        <f t="shared" si="22"/>
        <v>0</v>
      </c>
      <c r="BG149" s="166">
        <f t="shared" si="23"/>
        <v>0</v>
      </c>
      <c r="BH149" s="166">
        <f t="shared" si="24"/>
        <v>0</v>
      </c>
      <c r="BI149" s="166">
        <f t="shared" si="25"/>
        <v>0</v>
      </c>
      <c r="BJ149" s="14" t="s">
        <v>86</v>
      </c>
      <c r="BK149" s="166">
        <f t="shared" si="26"/>
        <v>0</v>
      </c>
      <c r="BL149" s="14" t="s">
        <v>170</v>
      </c>
      <c r="BM149" s="165" t="s">
        <v>547</v>
      </c>
    </row>
    <row r="150" spans="1:65" s="2" customFormat="1" ht="24.2" customHeight="1">
      <c r="A150" s="26"/>
      <c r="B150" s="154"/>
      <c r="C150" s="172" t="s">
        <v>228</v>
      </c>
      <c r="D150" s="172" t="s">
        <v>525</v>
      </c>
      <c r="E150" s="227" t="s">
        <v>548</v>
      </c>
      <c r="F150" s="228"/>
      <c r="G150" s="173" t="s">
        <v>181</v>
      </c>
      <c r="H150" s="174">
        <v>1</v>
      </c>
      <c r="I150" s="175">
        <v>0</v>
      </c>
      <c r="J150" s="176"/>
      <c r="K150" s="175">
        <f t="shared" si="14"/>
        <v>0</v>
      </c>
      <c r="L150" s="176"/>
      <c r="M150" s="177"/>
      <c r="N150" s="178" t="s">
        <v>1</v>
      </c>
      <c r="O150" s="161" t="s">
        <v>37</v>
      </c>
      <c r="P150" s="162">
        <f t="shared" si="15"/>
        <v>0</v>
      </c>
      <c r="Q150" s="162">
        <f t="shared" si="16"/>
        <v>0</v>
      </c>
      <c r="R150" s="162">
        <f t="shared" si="17"/>
        <v>0</v>
      </c>
      <c r="S150" s="163">
        <v>0</v>
      </c>
      <c r="T150" s="163">
        <f t="shared" si="18"/>
        <v>0</v>
      </c>
      <c r="U150" s="163">
        <v>1.0999999999999999E-2</v>
      </c>
      <c r="V150" s="163">
        <f t="shared" si="19"/>
        <v>1.0999999999999999E-2</v>
      </c>
      <c r="W150" s="163">
        <v>0</v>
      </c>
      <c r="X150" s="164">
        <f t="shared" si="20"/>
        <v>0</v>
      </c>
      <c r="Y150" s="26"/>
      <c r="Z150" s="26"/>
      <c r="AA150" s="26"/>
      <c r="AB150" s="26"/>
      <c r="AC150" s="26"/>
      <c r="AD150" s="26"/>
      <c r="AE150" s="26"/>
      <c r="AR150" s="165" t="s">
        <v>189</v>
      </c>
      <c r="AT150" s="165" t="s">
        <v>525</v>
      </c>
      <c r="AU150" s="165" t="s">
        <v>86</v>
      </c>
      <c r="AY150" s="14" t="s">
        <v>165</v>
      </c>
      <c r="BE150" s="166">
        <f t="shared" si="21"/>
        <v>0</v>
      </c>
      <c r="BF150" s="166">
        <f t="shared" si="22"/>
        <v>0</v>
      </c>
      <c r="BG150" s="166">
        <f t="shared" si="23"/>
        <v>0</v>
      </c>
      <c r="BH150" s="166">
        <f t="shared" si="24"/>
        <v>0</v>
      </c>
      <c r="BI150" s="166">
        <f t="shared" si="25"/>
        <v>0</v>
      </c>
      <c r="BJ150" s="14" t="s">
        <v>86</v>
      </c>
      <c r="BK150" s="166">
        <f t="shared" si="26"/>
        <v>0</v>
      </c>
      <c r="BL150" s="14" t="s">
        <v>170</v>
      </c>
      <c r="BM150" s="165" t="s">
        <v>549</v>
      </c>
    </row>
    <row r="151" spans="1:65" s="2" customFormat="1" ht="37.9" customHeight="1">
      <c r="A151" s="26"/>
      <c r="B151" s="154"/>
      <c r="C151" s="155" t="s">
        <v>231</v>
      </c>
      <c r="D151" s="155" t="s">
        <v>167</v>
      </c>
      <c r="E151" s="223" t="s">
        <v>794</v>
      </c>
      <c r="F151" s="224"/>
      <c r="G151" s="156" t="s">
        <v>319</v>
      </c>
      <c r="H151" s="157">
        <v>209.6</v>
      </c>
      <c r="I151" s="158">
        <v>0</v>
      </c>
      <c r="J151" s="158">
        <v>0</v>
      </c>
      <c r="K151" s="158">
        <f t="shared" si="14"/>
        <v>0</v>
      </c>
      <c r="L151" s="159"/>
      <c r="M151" s="27"/>
      <c r="N151" s="160" t="s">
        <v>1</v>
      </c>
      <c r="O151" s="161" t="s">
        <v>37</v>
      </c>
      <c r="P151" s="162">
        <f t="shared" si="15"/>
        <v>0</v>
      </c>
      <c r="Q151" s="162">
        <f t="shared" si="16"/>
        <v>0</v>
      </c>
      <c r="R151" s="162">
        <f t="shared" si="17"/>
        <v>0</v>
      </c>
      <c r="S151" s="163">
        <v>0.79</v>
      </c>
      <c r="T151" s="163">
        <f t="shared" si="18"/>
        <v>165.584</v>
      </c>
      <c r="U151" s="163">
        <v>3.79E-3</v>
      </c>
      <c r="V151" s="163">
        <f t="shared" si="19"/>
        <v>0.79438399999999998</v>
      </c>
      <c r="W151" s="163">
        <v>0</v>
      </c>
      <c r="X151" s="164">
        <f t="shared" si="20"/>
        <v>0</v>
      </c>
      <c r="Y151" s="26"/>
      <c r="Z151" s="26"/>
      <c r="AA151" s="26"/>
      <c r="AB151" s="26"/>
      <c r="AC151" s="26"/>
      <c r="AD151" s="26"/>
      <c r="AE151" s="26"/>
      <c r="AR151" s="165" t="s">
        <v>170</v>
      </c>
      <c r="AT151" s="165" t="s">
        <v>167</v>
      </c>
      <c r="AU151" s="165" t="s">
        <v>86</v>
      </c>
      <c r="AY151" s="14" t="s">
        <v>165</v>
      </c>
      <c r="BE151" s="166">
        <f t="shared" si="21"/>
        <v>0</v>
      </c>
      <c r="BF151" s="166">
        <f t="shared" si="22"/>
        <v>0</v>
      </c>
      <c r="BG151" s="166">
        <f t="shared" si="23"/>
        <v>0</v>
      </c>
      <c r="BH151" s="166">
        <f t="shared" si="24"/>
        <v>0</v>
      </c>
      <c r="BI151" s="166">
        <f t="shared" si="25"/>
        <v>0</v>
      </c>
      <c r="BJ151" s="14" t="s">
        <v>86</v>
      </c>
      <c r="BK151" s="166">
        <f t="shared" si="26"/>
        <v>0</v>
      </c>
      <c r="BL151" s="14" t="s">
        <v>170</v>
      </c>
      <c r="BM151" s="165" t="s">
        <v>550</v>
      </c>
    </row>
    <row r="152" spans="1:65" s="2" customFormat="1" ht="37.9" customHeight="1">
      <c r="A152" s="26"/>
      <c r="B152" s="154"/>
      <c r="C152" s="172" t="s">
        <v>234</v>
      </c>
      <c r="D152" s="172" t="s">
        <v>525</v>
      </c>
      <c r="E152" s="227" t="s">
        <v>551</v>
      </c>
      <c r="F152" s="228"/>
      <c r="G152" s="173" t="s">
        <v>319</v>
      </c>
      <c r="H152" s="174">
        <v>209.6</v>
      </c>
      <c r="I152" s="175">
        <v>0</v>
      </c>
      <c r="J152" s="176"/>
      <c r="K152" s="175">
        <f t="shared" si="14"/>
        <v>0</v>
      </c>
      <c r="L152" s="176"/>
      <c r="M152" s="177"/>
      <c r="N152" s="178" t="s">
        <v>1</v>
      </c>
      <c r="O152" s="161" t="s">
        <v>37</v>
      </c>
      <c r="P152" s="162">
        <f t="shared" si="15"/>
        <v>0</v>
      </c>
      <c r="Q152" s="162">
        <f t="shared" si="16"/>
        <v>0</v>
      </c>
      <c r="R152" s="162">
        <f t="shared" si="17"/>
        <v>0</v>
      </c>
      <c r="S152" s="163">
        <v>0</v>
      </c>
      <c r="T152" s="163">
        <f t="shared" si="18"/>
        <v>0</v>
      </c>
      <c r="U152" s="163">
        <v>9.2499999999999995E-3</v>
      </c>
      <c r="V152" s="163">
        <f t="shared" si="19"/>
        <v>1.9387999999999999</v>
      </c>
      <c r="W152" s="163">
        <v>0</v>
      </c>
      <c r="X152" s="164">
        <f t="shared" si="20"/>
        <v>0</v>
      </c>
      <c r="Y152" s="26"/>
      <c r="Z152" s="26"/>
      <c r="AA152" s="26"/>
      <c r="AB152" s="26"/>
      <c r="AC152" s="26"/>
      <c r="AD152" s="26"/>
      <c r="AE152" s="26"/>
      <c r="AR152" s="165" t="s">
        <v>189</v>
      </c>
      <c r="AT152" s="165" t="s">
        <v>525</v>
      </c>
      <c r="AU152" s="165" t="s">
        <v>86</v>
      </c>
      <c r="AY152" s="14" t="s">
        <v>165</v>
      </c>
      <c r="BE152" s="166">
        <f t="shared" si="21"/>
        <v>0</v>
      </c>
      <c r="BF152" s="166">
        <f t="shared" si="22"/>
        <v>0</v>
      </c>
      <c r="BG152" s="166">
        <f t="shared" si="23"/>
        <v>0</v>
      </c>
      <c r="BH152" s="166">
        <f t="shared" si="24"/>
        <v>0</v>
      </c>
      <c r="BI152" s="166">
        <f t="shared" si="25"/>
        <v>0</v>
      </c>
      <c r="BJ152" s="14" t="s">
        <v>86</v>
      </c>
      <c r="BK152" s="166">
        <f t="shared" si="26"/>
        <v>0</v>
      </c>
      <c r="BL152" s="14" t="s">
        <v>170</v>
      </c>
      <c r="BM152" s="165" t="s">
        <v>552</v>
      </c>
    </row>
    <row r="153" spans="1:65" s="2" customFormat="1" ht="24.2" customHeight="1">
      <c r="A153" s="26"/>
      <c r="B153" s="154"/>
      <c r="C153" s="155" t="s">
        <v>237</v>
      </c>
      <c r="D153" s="155" t="s">
        <v>167</v>
      </c>
      <c r="E153" s="223" t="s">
        <v>553</v>
      </c>
      <c r="F153" s="224"/>
      <c r="G153" s="156" t="s">
        <v>181</v>
      </c>
      <c r="H153" s="157">
        <v>2</v>
      </c>
      <c r="I153" s="158">
        <v>0</v>
      </c>
      <c r="J153" s="158">
        <v>0</v>
      </c>
      <c r="K153" s="158">
        <f t="shared" si="14"/>
        <v>0</v>
      </c>
      <c r="L153" s="159"/>
      <c r="M153" s="27"/>
      <c r="N153" s="160" t="s">
        <v>1</v>
      </c>
      <c r="O153" s="161" t="s">
        <v>37</v>
      </c>
      <c r="P153" s="162">
        <f t="shared" si="15"/>
        <v>0</v>
      </c>
      <c r="Q153" s="162">
        <f t="shared" si="16"/>
        <v>0</v>
      </c>
      <c r="R153" s="162">
        <f t="shared" si="17"/>
        <v>0</v>
      </c>
      <c r="S153" s="163">
        <v>0.624</v>
      </c>
      <c r="T153" s="163">
        <f t="shared" si="18"/>
        <v>1.248</v>
      </c>
      <c r="U153" s="163">
        <v>6.8000000000000005E-4</v>
      </c>
      <c r="V153" s="163">
        <f t="shared" si="19"/>
        <v>1.3600000000000001E-3</v>
      </c>
      <c r="W153" s="163">
        <v>0</v>
      </c>
      <c r="X153" s="164">
        <f t="shared" si="20"/>
        <v>0</v>
      </c>
      <c r="Y153" s="26"/>
      <c r="Z153" s="26"/>
      <c r="AA153" s="26"/>
      <c r="AB153" s="26"/>
      <c r="AC153" s="26"/>
      <c r="AD153" s="26"/>
      <c r="AE153" s="26"/>
      <c r="AR153" s="165" t="s">
        <v>170</v>
      </c>
      <c r="AT153" s="165" t="s">
        <v>167</v>
      </c>
      <c r="AU153" s="165" t="s">
        <v>86</v>
      </c>
      <c r="AY153" s="14" t="s">
        <v>165</v>
      </c>
      <c r="BE153" s="166">
        <f t="shared" si="21"/>
        <v>0</v>
      </c>
      <c r="BF153" s="166">
        <f t="shared" si="22"/>
        <v>0</v>
      </c>
      <c r="BG153" s="166">
        <f t="shared" si="23"/>
        <v>0</v>
      </c>
      <c r="BH153" s="166">
        <f t="shared" si="24"/>
        <v>0</v>
      </c>
      <c r="BI153" s="166">
        <f t="shared" si="25"/>
        <v>0</v>
      </c>
      <c r="BJ153" s="14" t="s">
        <v>86</v>
      </c>
      <c r="BK153" s="166">
        <f t="shared" si="26"/>
        <v>0</v>
      </c>
      <c r="BL153" s="14" t="s">
        <v>170</v>
      </c>
      <c r="BM153" s="165" t="s">
        <v>554</v>
      </c>
    </row>
    <row r="154" spans="1:65" s="2" customFormat="1" ht="16.5" customHeight="1">
      <c r="A154" s="26"/>
      <c r="B154" s="154"/>
      <c r="C154" s="172" t="s">
        <v>240</v>
      </c>
      <c r="D154" s="172" t="s">
        <v>525</v>
      </c>
      <c r="E154" s="227" t="s">
        <v>555</v>
      </c>
      <c r="F154" s="228"/>
      <c r="G154" s="173" t="s">
        <v>181</v>
      </c>
      <c r="H154" s="174">
        <v>2</v>
      </c>
      <c r="I154" s="175">
        <v>0</v>
      </c>
      <c r="J154" s="176"/>
      <c r="K154" s="175">
        <f t="shared" si="14"/>
        <v>0</v>
      </c>
      <c r="L154" s="176"/>
      <c r="M154" s="177"/>
      <c r="N154" s="178" t="s">
        <v>1</v>
      </c>
      <c r="O154" s="161" t="s">
        <v>37</v>
      </c>
      <c r="P154" s="162">
        <f t="shared" si="15"/>
        <v>0</v>
      </c>
      <c r="Q154" s="162">
        <f t="shared" si="16"/>
        <v>0</v>
      </c>
      <c r="R154" s="162">
        <f t="shared" si="17"/>
        <v>0</v>
      </c>
      <c r="S154" s="163">
        <v>0</v>
      </c>
      <c r="T154" s="163">
        <f t="shared" si="18"/>
        <v>0</v>
      </c>
      <c r="U154" s="163">
        <v>1.2999999999999999E-2</v>
      </c>
      <c r="V154" s="163">
        <f t="shared" si="19"/>
        <v>2.5999999999999999E-2</v>
      </c>
      <c r="W154" s="163">
        <v>0</v>
      </c>
      <c r="X154" s="164">
        <f t="shared" si="20"/>
        <v>0</v>
      </c>
      <c r="Y154" s="26"/>
      <c r="Z154" s="26"/>
      <c r="AA154" s="26"/>
      <c r="AB154" s="26"/>
      <c r="AC154" s="26"/>
      <c r="AD154" s="26"/>
      <c r="AE154" s="26"/>
      <c r="AR154" s="165" t="s">
        <v>189</v>
      </c>
      <c r="AT154" s="165" t="s">
        <v>525</v>
      </c>
      <c r="AU154" s="165" t="s">
        <v>86</v>
      </c>
      <c r="AY154" s="14" t="s">
        <v>165</v>
      </c>
      <c r="BE154" s="166">
        <f t="shared" si="21"/>
        <v>0</v>
      </c>
      <c r="BF154" s="166">
        <f t="shared" si="22"/>
        <v>0</v>
      </c>
      <c r="BG154" s="166">
        <f t="shared" si="23"/>
        <v>0</v>
      </c>
      <c r="BH154" s="166">
        <f t="shared" si="24"/>
        <v>0</v>
      </c>
      <c r="BI154" s="166">
        <f t="shared" si="25"/>
        <v>0</v>
      </c>
      <c r="BJ154" s="14" t="s">
        <v>86</v>
      </c>
      <c r="BK154" s="166">
        <f t="shared" si="26"/>
        <v>0</v>
      </c>
      <c r="BL154" s="14" t="s">
        <v>170</v>
      </c>
      <c r="BM154" s="165" t="s">
        <v>556</v>
      </c>
    </row>
    <row r="155" spans="1:65" s="2" customFormat="1" ht="24.2" customHeight="1">
      <c r="A155" s="26"/>
      <c r="B155" s="154"/>
      <c r="C155" s="155" t="s">
        <v>243</v>
      </c>
      <c r="D155" s="155" t="s">
        <v>167</v>
      </c>
      <c r="E155" s="223" t="s">
        <v>557</v>
      </c>
      <c r="F155" s="224"/>
      <c r="G155" s="156" t="s">
        <v>319</v>
      </c>
      <c r="H155" s="157">
        <v>209.6</v>
      </c>
      <c r="I155" s="158">
        <v>0</v>
      </c>
      <c r="J155" s="158">
        <v>0</v>
      </c>
      <c r="K155" s="158">
        <f t="shared" si="14"/>
        <v>0</v>
      </c>
      <c r="L155" s="159"/>
      <c r="M155" s="27"/>
      <c r="N155" s="160" t="s">
        <v>1</v>
      </c>
      <c r="O155" s="161" t="s">
        <v>37</v>
      </c>
      <c r="P155" s="162">
        <f t="shared" si="15"/>
        <v>0</v>
      </c>
      <c r="Q155" s="162">
        <f t="shared" si="16"/>
        <v>0</v>
      </c>
      <c r="R155" s="162">
        <f t="shared" si="17"/>
        <v>0</v>
      </c>
      <c r="S155" s="163">
        <v>5.2499999999999998E-2</v>
      </c>
      <c r="T155" s="163">
        <f t="shared" si="18"/>
        <v>11.004</v>
      </c>
      <c r="U155" s="163">
        <v>1E-4</v>
      </c>
      <c r="V155" s="163">
        <f t="shared" si="19"/>
        <v>2.0959999999999999E-2</v>
      </c>
      <c r="W155" s="163">
        <v>0</v>
      </c>
      <c r="X155" s="164">
        <f t="shared" si="20"/>
        <v>0</v>
      </c>
      <c r="Y155" s="26"/>
      <c r="Z155" s="26"/>
      <c r="AA155" s="26"/>
      <c r="AB155" s="26"/>
      <c r="AC155" s="26"/>
      <c r="AD155" s="26"/>
      <c r="AE155" s="26"/>
      <c r="AR155" s="165" t="s">
        <v>170</v>
      </c>
      <c r="AT155" s="165" t="s">
        <v>167</v>
      </c>
      <c r="AU155" s="165" t="s">
        <v>86</v>
      </c>
      <c r="AY155" s="14" t="s">
        <v>165</v>
      </c>
      <c r="BE155" s="166">
        <f t="shared" si="21"/>
        <v>0</v>
      </c>
      <c r="BF155" s="166">
        <f t="shared" si="22"/>
        <v>0</v>
      </c>
      <c r="BG155" s="166">
        <f t="shared" si="23"/>
        <v>0</v>
      </c>
      <c r="BH155" s="166">
        <f t="shared" si="24"/>
        <v>0</v>
      </c>
      <c r="BI155" s="166">
        <f t="shared" si="25"/>
        <v>0</v>
      </c>
      <c r="BJ155" s="14" t="s">
        <v>86</v>
      </c>
      <c r="BK155" s="166">
        <f t="shared" si="26"/>
        <v>0</v>
      </c>
      <c r="BL155" s="14" t="s">
        <v>170</v>
      </c>
      <c r="BM155" s="165" t="s">
        <v>558</v>
      </c>
    </row>
    <row r="156" spans="1:65" s="12" customFormat="1" ht="22.9" customHeight="1">
      <c r="B156" s="141"/>
      <c r="D156" s="142" t="s">
        <v>72</v>
      </c>
      <c r="E156" s="152" t="s">
        <v>559</v>
      </c>
      <c r="F156" s="152" t="s">
        <v>560</v>
      </c>
      <c r="K156" s="153">
        <f>BK156</f>
        <v>0</v>
      </c>
      <c r="M156" s="141"/>
      <c r="N156" s="145"/>
      <c r="O156" s="146"/>
      <c r="P156" s="146"/>
      <c r="Q156" s="147">
        <f>Q157</f>
        <v>0</v>
      </c>
      <c r="R156" s="147">
        <f>R157</f>
        <v>0</v>
      </c>
      <c r="S156" s="146"/>
      <c r="T156" s="148">
        <f>T157</f>
        <v>12.390934000000001</v>
      </c>
      <c r="U156" s="146"/>
      <c r="V156" s="148">
        <f>V157</f>
        <v>0</v>
      </c>
      <c r="W156" s="146"/>
      <c r="X156" s="149">
        <f>X157</f>
        <v>0</v>
      </c>
      <c r="AR156" s="142" t="s">
        <v>80</v>
      </c>
      <c r="AT156" s="150" t="s">
        <v>72</v>
      </c>
      <c r="AU156" s="150" t="s">
        <v>80</v>
      </c>
      <c r="AY156" s="142" t="s">
        <v>165</v>
      </c>
      <c r="BK156" s="151">
        <f>BK157</f>
        <v>0</v>
      </c>
    </row>
    <row r="157" spans="1:65" s="2" customFormat="1" ht="24.2" customHeight="1">
      <c r="A157" s="26"/>
      <c r="B157" s="154"/>
      <c r="C157" s="155" t="s">
        <v>246</v>
      </c>
      <c r="D157" s="155" t="s">
        <v>167</v>
      </c>
      <c r="E157" s="223" t="s">
        <v>561</v>
      </c>
      <c r="F157" s="224"/>
      <c r="G157" s="156" t="s">
        <v>562</v>
      </c>
      <c r="H157" s="157">
        <v>38.009</v>
      </c>
      <c r="I157" s="158">
        <v>0</v>
      </c>
      <c r="J157" s="158">
        <v>0</v>
      </c>
      <c r="K157" s="158">
        <f>ROUND(P157*H157,2)</f>
        <v>0</v>
      </c>
      <c r="L157" s="159"/>
      <c r="M157" s="27"/>
      <c r="N157" s="160" t="s">
        <v>1</v>
      </c>
      <c r="O157" s="161" t="s">
        <v>37</v>
      </c>
      <c r="P157" s="162">
        <f>I157+J157</f>
        <v>0</v>
      </c>
      <c r="Q157" s="162">
        <f>ROUND(I157*H157,2)</f>
        <v>0</v>
      </c>
      <c r="R157" s="162">
        <f>ROUND(J157*H157,2)</f>
        <v>0</v>
      </c>
      <c r="S157" s="163">
        <v>0.32600000000000001</v>
      </c>
      <c r="T157" s="163">
        <f>S157*H157</f>
        <v>12.390934000000001</v>
      </c>
      <c r="U157" s="163">
        <v>0</v>
      </c>
      <c r="V157" s="163">
        <f>U157*H157</f>
        <v>0</v>
      </c>
      <c r="W157" s="163">
        <v>0</v>
      </c>
      <c r="X157" s="164">
        <f>W157*H157</f>
        <v>0</v>
      </c>
      <c r="Y157" s="26"/>
      <c r="Z157" s="26"/>
      <c r="AA157" s="26"/>
      <c r="AB157" s="26"/>
      <c r="AC157" s="26"/>
      <c r="AD157" s="26"/>
      <c r="AE157" s="26"/>
      <c r="AR157" s="165" t="s">
        <v>170</v>
      </c>
      <c r="AT157" s="165" t="s">
        <v>167</v>
      </c>
      <c r="AU157" s="165" t="s">
        <v>86</v>
      </c>
      <c r="AY157" s="14" t="s">
        <v>165</v>
      </c>
      <c r="BE157" s="166">
        <f>IF(O157="základná",K157,0)</f>
        <v>0</v>
      </c>
      <c r="BF157" s="166">
        <f>IF(O157="znížená",K157,0)</f>
        <v>0</v>
      </c>
      <c r="BG157" s="166">
        <f>IF(O157="zákl. prenesená",K157,0)</f>
        <v>0</v>
      </c>
      <c r="BH157" s="166">
        <f>IF(O157="zníž. prenesená",K157,0)</f>
        <v>0</v>
      </c>
      <c r="BI157" s="166">
        <f>IF(O157="nulová",K157,0)</f>
        <v>0</v>
      </c>
      <c r="BJ157" s="14" t="s">
        <v>86</v>
      </c>
      <c r="BK157" s="166">
        <f>ROUND(P157*H157,2)</f>
        <v>0</v>
      </c>
      <c r="BL157" s="14" t="s">
        <v>170</v>
      </c>
      <c r="BM157" s="165" t="s">
        <v>563</v>
      </c>
    </row>
    <row r="158" spans="1:65" s="12" customFormat="1" ht="25.9" customHeight="1">
      <c r="B158" s="141"/>
      <c r="D158" s="142" t="s">
        <v>72</v>
      </c>
      <c r="E158" s="143" t="s">
        <v>363</v>
      </c>
      <c r="F158" s="143" t="s">
        <v>364</v>
      </c>
      <c r="K158" s="144">
        <f>BK158</f>
        <v>0</v>
      </c>
      <c r="M158" s="141"/>
      <c r="N158" s="145"/>
      <c r="O158" s="146"/>
      <c r="P158" s="146"/>
      <c r="Q158" s="147">
        <f>Q159</f>
        <v>0</v>
      </c>
      <c r="R158" s="147">
        <f>R159</f>
        <v>0</v>
      </c>
      <c r="S158" s="146"/>
      <c r="T158" s="148">
        <f>T159</f>
        <v>2.5979900000000002</v>
      </c>
      <c r="U158" s="146"/>
      <c r="V158" s="148">
        <f>V159</f>
        <v>1.2040000000000002E-2</v>
      </c>
      <c r="W158" s="146"/>
      <c r="X158" s="149">
        <f>X159</f>
        <v>0</v>
      </c>
      <c r="AR158" s="142" t="s">
        <v>86</v>
      </c>
      <c r="AT158" s="150" t="s">
        <v>72</v>
      </c>
      <c r="AU158" s="150" t="s">
        <v>73</v>
      </c>
      <c r="AY158" s="142" t="s">
        <v>165</v>
      </c>
      <c r="BK158" s="151">
        <f>BK159</f>
        <v>0</v>
      </c>
    </row>
    <row r="159" spans="1:65" s="12" customFormat="1" ht="22.9" customHeight="1">
      <c r="B159" s="141"/>
      <c r="D159" s="142" t="s">
        <v>72</v>
      </c>
      <c r="E159" s="152" t="s">
        <v>564</v>
      </c>
      <c r="F159" s="152" t="s">
        <v>565</v>
      </c>
      <c r="K159" s="153">
        <f>BK159</f>
        <v>0</v>
      </c>
      <c r="M159" s="141"/>
      <c r="N159" s="145"/>
      <c r="O159" s="146"/>
      <c r="P159" s="146"/>
      <c r="Q159" s="147">
        <f>SUM(Q160:Q167)</f>
        <v>0</v>
      </c>
      <c r="R159" s="147">
        <f>SUM(R160:R167)</f>
        <v>0</v>
      </c>
      <c r="S159" s="146"/>
      <c r="T159" s="148">
        <f>SUM(T160:T167)</f>
        <v>2.5979900000000002</v>
      </c>
      <c r="U159" s="146"/>
      <c r="V159" s="148">
        <f>SUM(V160:V167)</f>
        <v>1.2040000000000002E-2</v>
      </c>
      <c r="W159" s="146"/>
      <c r="X159" s="149">
        <f>SUM(X160:X167)</f>
        <v>0</v>
      </c>
      <c r="AR159" s="142" t="s">
        <v>86</v>
      </c>
      <c r="AT159" s="150" t="s">
        <v>72</v>
      </c>
      <c r="AU159" s="150" t="s">
        <v>80</v>
      </c>
      <c r="AY159" s="142" t="s">
        <v>165</v>
      </c>
      <c r="BK159" s="151">
        <f>SUM(BK160:BK167)</f>
        <v>0</v>
      </c>
    </row>
    <row r="160" spans="1:65" s="2" customFormat="1" ht="16.5" customHeight="1">
      <c r="A160" s="26"/>
      <c r="B160" s="154"/>
      <c r="C160" s="155" t="s">
        <v>249</v>
      </c>
      <c r="D160" s="155" t="s">
        <v>167</v>
      </c>
      <c r="E160" s="223" t="s">
        <v>566</v>
      </c>
      <c r="F160" s="224"/>
      <c r="G160" s="156" t="s">
        <v>181</v>
      </c>
      <c r="H160" s="157">
        <v>2</v>
      </c>
      <c r="I160" s="158">
        <v>0</v>
      </c>
      <c r="J160" s="158">
        <v>0</v>
      </c>
      <c r="K160" s="158">
        <f t="shared" ref="K160:K167" si="27">ROUND(P160*H160,2)</f>
        <v>0</v>
      </c>
      <c r="L160" s="159"/>
      <c r="M160" s="27"/>
      <c r="N160" s="160" t="s">
        <v>1</v>
      </c>
      <c r="O160" s="161" t="s">
        <v>37</v>
      </c>
      <c r="P160" s="162">
        <f t="shared" ref="P160:P167" si="28">I160+J160</f>
        <v>0</v>
      </c>
      <c r="Q160" s="162">
        <f t="shared" ref="Q160:Q167" si="29">ROUND(I160*H160,2)</f>
        <v>0</v>
      </c>
      <c r="R160" s="162">
        <f t="shared" ref="R160:R167" si="30">ROUND(J160*H160,2)</f>
        <v>0</v>
      </c>
      <c r="S160" s="163">
        <v>0.42599999999999999</v>
      </c>
      <c r="T160" s="163">
        <f t="shared" ref="T160:T167" si="31">S160*H160</f>
        <v>0.85199999999999998</v>
      </c>
      <c r="U160" s="163">
        <v>7.5000000000000002E-4</v>
      </c>
      <c r="V160" s="163">
        <f t="shared" ref="V160:V167" si="32">U160*H160</f>
        <v>1.5E-3</v>
      </c>
      <c r="W160" s="163">
        <v>0</v>
      </c>
      <c r="X160" s="164">
        <f t="shared" ref="X160:X167" si="33">W160*H160</f>
        <v>0</v>
      </c>
      <c r="Y160" s="26"/>
      <c r="Z160" s="26"/>
      <c r="AA160" s="26"/>
      <c r="AB160" s="26"/>
      <c r="AC160" s="26"/>
      <c r="AD160" s="26"/>
      <c r="AE160" s="26"/>
      <c r="AR160" s="165" t="s">
        <v>214</v>
      </c>
      <c r="AT160" s="165" t="s">
        <v>167</v>
      </c>
      <c r="AU160" s="165" t="s">
        <v>86</v>
      </c>
      <c r="AY160" s="14" t="s">
        <v>165</v>
      </c>
      <c r="BE160" s="166">
        <f t="shared" ref="BE160:BE167" si="34">IF(O160="základná",K160,0)</f>
        <v>0</v>
      </c>
      <c r="BF160" s="166">
        <f t="shared" ref="BF160:BF167" si="35">IF(O160="znížená",K160,0)</f>
        <v>0</v>
      </c>
      <c r="BG160" s="166">
        <f t="shared" ref="BG160:BG167" si="36">IF(O160="zákl. prenesená",K160,0)</f>
        <v>0</v>
      </c>
      <c r="BH160" s="166">
        <f t="shared" ref="BH160:BH167" si="37">IF(O160="zníž. prenesená",K160,0)</f>
        <v>0</v>
      </c>
      <c r="BI160" s="166">
        <f t="shared" ref="BI160:BI167" si="38">IF(O160="nulová",K160,0)</f>
        <v>0</v>
      </c>
      <c r="BJ160" s="14" t="s">
        <v>86</v>
      </c>
      <c r="BK160" s="166">
        <f t="shared" ref="BK160:BK167" si="39">ROUND(P160*H160,2)</f>
        <v>0</v>
      </c>
      <c r="BL160" s="14" t="s">
        <v>214</v>
      </c>
      <c r="BM160" s="165" t="s">
        <v>567</v>
      </c>
    </row>
    <row r="161" spans="1:65" s="2" customFormat="1" ht="24.2" customHeight="1">
      <c r="A161" s="26"/>
      <c r="B161" s="154"/>
      <c r="C161" s="172" t="s">
        <v>252</v>
      </c>
      <c r="D161" s="172" t="s">
        <v>525</v>
      </c>
      <c r="E161" s="227" t="s">
        <v>568</v>
      </c>
      <c r="F161" s="228"/>
      <c r="G161" s="173" t="s">
        <v>181</v>
      </c>
      <c r="H161" s="174">
        <v>1</v>
      </c>
      <c r="I161" s="175">
        <v>0</v>
      </c>
      <c r="J161" s="176"/>
      <c r="K161" s="175">
        <f t="shared" si="27"/>
        <v>0</v>
      </c>
      <c r="L161" s="176"/>
      <c r="M161" s="177"/>
      <c r="N161" s="178" t="s">
        <v>1</v>
      </c>
      <c r="O161" s="161" t="s">
        <v>37</v>
      </c>
      <c r="P161" s="162">
        <f t="shared" si="28"/>
        <v>0</v>
      </c>
      <c r="Q161" s="162">
        <f t="shared" si="29"/>
        <v>0</v>
      </c>
      <c r="R161" s="162">
        <f t="shared" si="30"/>
        <v>0</v>
      </c>
      <c r="S161" s="163">
        <v>0</v>
      </c>
      <c r="T161" s="163">
        <f t="shared" si="31"/>
        <v>0</v>
      </c>
      <c r="U161" s="163">
        <v>1.1000000000000001E-3</v>
      </c>
      <c r="V161" s="163">
        <f t="shared" si="32"/>
        <v>1.1000000000000001E-3</v>
      </c>
      <c r="W161" s="163">
        <v>0</v>
      </c>
      <c r="X161" s="164">
        <f t="shared" si="33"/>
        <v>0</v>
      </c>
      <c r="Y161" s="26"/>
      <c r="Z161" s="26"/>
      <c r="AA161" s="26"/>
      <c r="AB161" s="26"/>
      <c r="AC161" s="26"/>
      <c r="AD161" s="26"/>
      <c r="AE161" s="26"/>
      <c r="AR161" s="165" t="s">
        <v>261</v>
      </c>
      <c r="AT161" s="165" t="s">
        <v>525</v>
      </c>
      <c r="AU161" s="165" t="s">
        <v>86</v>
      </c>
      <c r="AY161" s="14" t="s">
        <v>165</v>
      </c>
      <c r="BE161" s="166">
        <f t="shared" si="34"/>
        <v>0</v>
      </c>
      <c r="BF161" s="166">
        <f t="shared" si="35"/>
        <v>0</v>
      </c>
      <c r="BG161" s="166">
        <f t="shared" si="36"/>
        <v>0</v>
      </c>
      <c r="BH161" s="166">
        <f t="shared" si="37"/>
        <v>0</v>
      </c>
      <c r="BI161" s="166">
        <f t="shared" si="38"/>
        <v>0</v>
      </c>
      <c r="BJ161" s="14" t="s">
        <v>86</v>
      </c>
      <c r="BK161" s="166">
        <f t="shared" si="39"/>
        <v>0</v>
      </c>
      <c r="BL161" s="14" t="s">
        <v>214</v>
      </c>
      <c r="BM161" s="165" t="s">
        <v>569</v>
      </c>
    </row>
    <row r="162" spans="1:65" s="2" customFormat="1" ht="24.2" customHeight="1">
      <c r="A162" s="26"/>
      <c r="B162" s="154"/>
      <c r="C162" s="172" t="s">
        <v>255</v>
      </c>
      <c r="D162" s="172" t="s">
        <v>525</v>
      </c>
      <c r="E162" s="227" t="s">
        <v>570</v>
      </c>
      <c r="F162" s="228"/>
      <c r="G162" s="173" t="s">
        <v>181</v>
      </c>
      <c r="H162" s="174">
        <v>1</v>
      </c>
      <c r="I162" s="175">
        <v>0</v>
      </c>
      <c r="J162" s="176"/>
      <c r="K162" s="175">
        <f t="shared" si="27"/>
        <v>0</v>
      </c>
      <c r="L162" s="176"/>
      <c r="M162" s="177"/>
      <c r="N162" s="178" t="s">
        <v>1</v>
      </c>
      <c r="O162" s="161" t="s">
        <v>37</v>
      </c>
      <c r="P162" s="162">
        <f t="shared" si="28"/>
        <v>0</v>
      </c>
      <c r="Q162" s="162">
        <f t="shared" si="29"/>
        <v>0</v>
      </c>
      <c r="R162" s="162">
        <f t="shared" si="30"/>
        <v>0</v>
      </c>
      <c r="S162" s="163">
        <v>0</v>
      </c>
      <c r="T162" s="163">
        <f t="shared" si="31"/>
        <v>0</v>
      </c>
      <c r="U162" s="163">
        <v>4.0000000000000002E-4</v>
      </c>
      <c r="V162" s="163">
        <f t="shared" si="32"/>
        <v>4.0000000000000002E-4</v>
      </c>
      <c r="W162" s="163">
        <v>0</v>
      </c>
      <c r="X162" s="164">
        <f t="shared" si="33"/>
        <v>0</v>
      </c>
      <c r="Y162" s="26"/>
      <c r="Z162" s="26"/>
      <c r="AA162" s="26"/>
      <c r="AB162" s="26"/>
      <c r="AC162" s="26"/>
      <c r="AD162" s="26"/>
      <c r="AE162" s="26"/>
      <c r="AR162" s="165" t="s">
        <v>261</v>
      </c>
      <c r="AT162" s="165" t="s">
        <v>525</v>
      </c>
      <c r="AU162" s="165" t="s">
        <v>86</v>
      </c>
      <c r="AY162" s="14" t="s">
        <v>165</v>
      </c>
      <c r="BE162" s="166">
        <f t="shared" si="34"/>
        <v>0</v>
      </c>
      <c r="BF162" s="166">
        <f t="shared" si="35"/>
        <v>0</v>
      </c>
      <c r="BG162" s="166">
        <f t="shared" si="36"/>
        <v>0</v>
      </c>
      <c r="BH162" s="166">
        <f t="shared" si="37"/>
        <v>0</v>
      </c>
      <c r="BI162" s="166">
        <f t="shared" si="38"/>
        <v>0</v>
      </c>
      <c r="BJ162" s="14" t="s">
        <v>86</v>
      </c>
      <c r="BK162" s="166">
        <f t="shared" si="39"/>
        <v>0</v>
      </c>
      <c r="BL162" s="14" t="s">
        <v>214</v>
      </c>
      <c r="BM162" s="165" t="s">
        <v>571</v>
      </c>
    </row>
    <row r="163" spans="1:65" s="2" customFormat="1" ht="16.5" customHeight="1">
      <c r="A163" s="26"/>
      <c r="B163" s="154"/>
      <c r="C163" s="155" t="s">
        <v>258</v>
      </c>
      <c r="D163" s="155" t="s">
        <v>167</v>
      </c>
      <c r="E163" s="223" t="s">
        <v>572</v>
      </c>
      <c r="F163" s="224"/>
      <c r="G163" s="156" t="s">
        <v>181</v>
      </c>
      <c r="H163" s="157">
        <v>1</v>
      </c>
      <c r="I163" s="158">
        <v>0</v>
      </c>
      <c r="J163" s="158">
        <v>0</v>
      </c>
      <c r="K163" s="158">
        <f t="shared" si="27"/>
        <v>0</v>
      </c>
      <c r="L163" s="159"/>
      <c r="M163" s="27"/>
      <c r="N163" s="160" t="s">
        <v>1</v>
      </c>
      <c r="O163" s="161" t="s">
        <v>37</v>
      </c>
      <c r="P163" s="162">
        <f t="shared" si="28"/>
        <v>0</v>
      </c>
      <c r="Q163" s="162">
        <f t="shared" si="29"/>
        <v>0</v>
      </c>
      <c r="R163" s="162">
        <f t="shared" si="30"/>
        <v>0</v>
      </c>
      <c r="S163" s="163">
        <v>0.42910999999999999</v>
      </c>
      <c r="T163" s="163">
        <f t="shared" si="31"/>
        <v>0.42910999999999999</v>
      </c>
      <c r="U163" s="163">
        <v>1.5E-3</v>
      </c>
      <c r="V163" s="163">
        <f t="shared" si="32"/>
        <v>1.5E-3</v>
      </c>
      <c r="W163" s="163">
        <v>0</v>
      </c>
      <c r="X163" s="164">
        <f t="shared" si="33"/>
        <v>0</v>
      </c>
      <c r="Y163" s="26"/>
      <c r="Z163" s="26"/>
      <c r="AA163" s="26"/>
      <c r="AB163" s="26"/>
      <c r="AC163" s="26"/>
      <c r="AD163" s="26"/>
      <c r="AE163" s="26"/>
      <c r="AR163" s="165" t="s">
        <v>214</v>
      </c>
      <c r="AT163" s="165" t="s">
        <v>167</v>
      </c>
      <c r="AU163" s="165" t="s">
        <v>86</v>
      </c>
      <c r="AY163" s="14" t="s">
        <v>165</v>
      </c>
      <c r="BE163" s="166">
        <f t="shared" si="34"/>
        <v>0</v>
      </c>
      <c r="BF163" s="166">
        <f t="shared" si="35"/>
        <v>0</v>
      </c>
      <c r="BG163" s="166">
        <f t="shared" si="36"/>
        <v>0</v>
      </c>
      <c r="BH163" s="166">
        <f t="shared" si="37"/>
        <v>0</v>
      </c>
      <c r="BI163" s="166">
        <f t="shared" si="38"/>
        <v>0</v>
      </c>
      <c r="BJ163" s="14" t="s">
        <v>86</v>
      </c>
      <c r="BK163" s="166">
        <f t="shared" si="39"/>
        <v>0</v>
      </c>
      <c r="BL163" s="14" t="s">
        <v>214</v>
      </c>
      <c r="BM163" s="165" t="s">
        <v>573</v>
      </c>
    </row>
    <row r="164" spans="1:65" s="2" customFormat="1" ht="24.2" customHeight="1">
      <c r="A164" s="26"/>
      <c r="B164" s="154"/>
      <c r="C164" s="172" t="s">
        <v>261</v>
      </c>
      <c r="D164" s="172" t="s">
        <v>525</v>
      </c>
      <c r="E164" s="227" t="s">
        <v>793</v>
      </c>
      <c r="F164" s="228"/>
      <c r="G164" s="173" t="s">
        <v>181</v>
      </c>
      <c r="H164" s="174">
        <v>1</v>
      </c>
      <c r="I164" s="175">
        <v>0</v>
      </c>
      <c r="J164" s="176"/>
      <c r="K164" s="175">
        <f t="shared" si="27"/>
        <v>0</v>
      </c>
      <c r="L164" s="176"/>
      <c r="M164" s="177"/>
      <c r="N164" s="178" t="s">
        <v>1</v>
      </c>
      <c r="O164" s="161" t="s">
        <v>37</v>
      </c>
      <c r="P164" s="162">
        <f t="shared" si="28"/>
        <v>0</v>
      </c>
      <c r="Q164" s="162">
        <f t="shared" si="29"/>
        <v>0</v>
      </c>
      <c r="R164" s="162">
        <f t="shared" si="30"/>
        <v>0</v>
      </c>
      <c r="S164" s="163">
        <v>0</v>
      </c>
      <c r="T164" s="163">
        <f t="shared" si="31"/>
        <v>0</v>
      </c>
      <c r="U164" s="163">
        <v>1.1E-4</v>
      </c>
      <c r="V164" s="163">
        <f t="shared" si="32"/>
        <v>1.1E-4</v>
      </c>
      <c r="W164" s="163">
        <v>0</v>
      </c>
      <c r="X164" s="164">
        <f t="shared" si="33"/>
        <v>0</v>
      </c>
      <c r="Y164" s="26"/>
      <c r="Z164" s="26"/>
      <c r="AA164" s="26"/>
      <c r="AB164" s="26"/>
      <c r="AC164" s="26"/>
      <c r="AD164" s="26"/>
      <c r="AE164" s="26"/>
      <c r="AR164" s="165" t="s">
        <v>261</v>
      </c>
      <c r="AT164" s="165" t="s">
        <v>525</v>
      </c>
      <c r="AU164" s="165" t="s">
        <v>86</v>
      </c>
      <c r="AY164" s="14" t="s">
        <v>165</v>
      </c>
      <c r="BE164" s="166">
        <f t="shared" si="34"/>
        <v>0</v>
      </c>
      <c r="BF164" s="166">
        <f t="shared" si="35"/>
        <v>0</v>
      </c>
      <c r="BG164" s="166">
        <f t="shared" si="36"/>
        <v>0</v>
      </c>
      <c r="BH164" s="166">
        <f t="shared" si="37"/>
        <v>0</v>
      </c>
      <c r="BI164" s="166">
        <f t="shared" si="38"/>
        <v>0</v>
      </c>
      <c r="BJ164" s="14" t="s">
        <v>86</v>
      </c>
      <c r="BK164" s="166">
        <f t="shared" si="39"/>
        <v>0</v>
      </c>
      <c r="BL164" s="14" t="s">
        <v>214</v>
      </c>
      <c r="BM164" s="165" t="s">
        <v>574</v>
      </c>
    </row>
    <row r="165" spans="1:65" s="2" customFormat="1" ht="24.2" customHeight="1">
      <c r="A165" s="26"/>
      <c r="B165" s="154"/>
      <c r="C165" s="155" t="s">
        <v>264</v>
      </c>
      <c r="D165" s="155" t="s">
        <v>167</v>
      </c>
      <c r="E165" s="223" t="s">
        <v>575</v>
      </c>
      <c r="F165" s="224"/>
      <c r="G165" s="156" t="s">
        <v>181</v>
      </c>
      <c r="H165" s="157">
        <v>1</v>
      </c>
      <c r="I165" s="158">
        <v>0</v>
      </c>
      <c r="J165" s="158">
        <v>0</v>
      </c>
      <c r="K165" s="158">
        <f t="shared" si="27"/>
        <v>0</v>
      </c>
      <c r="L165" s="159"/>
      <c r="M165" s="27"/>
      <c r="N165" s="160" t="s">
        <v>1</v>
      </c>
      <c r="O165" s="161" t="s">
        <v>37</v>
      </c>
      <c r="P165" s="162">
        <f t="shared" si="28"/>
        <v>0</v>
      </c>
      <c r="Q165" s="162">
        <f t="shared" si="29"/>
        <v>0</v>
      </c>
      <c r="R165" s="162">
        <f t="shared" si="30"/>
        <v>0</v>
      </c>
      <c r="S165" s="163">
        <v>1.3168800000000001</v>
      </c>
      <c r="T165" s="163">
        <f t="shared" si="31"/>
        <v>1.3168800000000001</v>
      </c>
      <c r="U165" s="163">
        <v>6.6800000000000002E-3</v>
      </c>
      <c r="V165" s="163">
        <f t="shared" si="32"/>
        <v>6.6800000000000002E-3</v>
      </c>
      <c r="W165" s="163">
        <v>0</v>
      </c>
      <c r="X165" s="164">
        <f t="shared" si="33"/>
        <v>0</v>
      </c>
      <c r="Y165" s="26"/>
      <c r="Z165" s="26"/>
      <c r="AA165" s="26"/>
      <c r="AB165" s="26"/>
      <c r="AC165" s="26"/>
      <c r="AD165" s="26"/>
      <c r="AE165" s="26"/>
      <c r="AR165" s="165" t="s">
        <v>214</v>
      </c>
      <c r="AT165" s="165" t="s">
        <v>167</v>
      </c>
      <c r="AU165" s="165" t="s">
        <v>86</v>
      </c>
      <c r="AY165" s="14" t="s">
        <v>165</v>
      </c>
      <c r="BE165" s="166">
        <f t="shared" si="34"/>
        <v>0</v>
      </c>
      <c r="BF165" s="166">
        <f t="shared" si="35"/>
        <v>0</v>
      </c>
      <c r="BG165" s="166">
        <f t="shared" si="36"/>
        <v>0</v>
      </c>
      <c r="BH165" s="166">
        <f t="shared" si="37"/>
        <v>0</v>
      </c>
      <c r="BI165" s="166">
        <f t="shared" si="38"/>
        <v>0</v>
      </c>
      <c r="BJ165" s="14" t="s">
        <v>86</v>
      </c>
      <c r="BK165" s="166">
        <f t="shared" si="39"/>
        <v>0</v>
      </c>
      <c r="BL165" s="14" t="s">
        <v>214</v>
      </c>
      <c r="BM165" s="165" t="s">
        <v>576</v>
      </c>
    </row>
    <row r="166" spans="1:65" s="2" customFormat="1" ht="16.5" customHeight="1">
      <c r="A166" s="26"/>
      <c r="B166" s="154"/>
      <c r="C166" s="172" t="s">
        <v>267</v>
      </c>
      <c r="D166" s="172" t="s">
        <v>525</v>
      </c>
      <c r="E166" s="227" t="s">
        <v>577</v>
      </c>
      <c r="F166" s="228"/>
      <c r="G166" s="173" t="s">
        <v>181</v>
      </c>
      <c r="H166" s="174">
        <v>1</v>
      </c>
      <c r="I166" s="175">
        <v>0</v>
      </c>
      <c r="J166" s="176"/>
      <c r="K166" s="175">
        <f t="shared" si="27"/>
        <v>0</v>
      </c>
      <c r="L166" s="176"/>
      <c r="M166" s="177"/>
      <c r="N166" s="178" t="s">
        <v>1</v>
      </c>
      <c r="O166" s="161" t="s">
        <v>37</v>
      </c>
      <c r="P166" s="162">
        <f t="shared" si="28"/>
        <v>0</v>
      </c>
      <c r="Q166" s="162">
        <f t="shared" si="29"/>
        <v>0</v>
      </c>
      <c r="R166" s="162">
        <f t="shared" si="30"/>
        <v>0</v>
      </c>
      <c r="S166" s="163">
        <v>0</v>
      </c>
      <c r="T166" s="163">
        <f t="shared" si="31"/>
        <v>0</v>
      </c>
      <c r="U166" s="163">
        <v>7.5000000000000002E-4</v>
      </c>
      <c r="V166" s="163">
        <f t="shared" si="32"/>
        <v>7.5000000000000002E-4</v>
      </c>
      <c r="W166" s="163">
        <v>0</v>
      </c>
      <c r="X166" s="164">
        <f t="shared" si="33"/>
        <v>0</v>
      </c>
      <c r="Y166" s="26"/>
      <c r="Z166" s="26"/>
      <c r="AA166" s="26"/>
      <c r="AB166" s="26"/>
      <c r="AC166" s="26"/>
      <c r="AD166" s="26"/>
      <c r="AE166" s="26"/>
      <c r="AR166" s="165" t="s">
        <v>261</v>
      </c>
      <c r="AT166" s="165" t="s">
        <v>525</v>
      </c>
      <c r="AU166" s="165" t="s">
        <v>86</v>
      </c>
      <c r="AY166" s="14" t="s">
        <v>165</v>
      </c>
      <c r="BE166" s="166">
        <f t="shared" si="34"/>
        <v>0</v>
      </c>
      <c r="BF166" s="166">
        <f t="shared" si="35"/>
        <v>0</v>
      </c>
      <c r="BG166" s="166">
        <f t="shared" si="36"/>
        <v>0</v>
      </c>
      <c r="BH166" s="166">
        <f t="shared" si="37"/>
        <v>0</v>
      </c>
      <c r="BI166" s="166">
        <f t="shared" si="38"/>
        <v>0</v>
      </c>
      <c r="BJ166" s="14" t="s">
        <v>86</v>
      </c>
      <c r="BK166" s="166">
        <f t="shared" si="39"/>
        <v>0</v>
      </c>
      <c r="BL166" s="14" t="s">
        <v>214</v>
      </c>
      <c r="BM166" s="165" t="s">
        <v>578</v>
      </c>
    </row>
    <row r="167" spans="1:65" s="2" customFormat="1" ht="24.2" customHeight="1">
      <c r="A167" s="26"/>
      <c r="B167" s="154"/>
      <c r="C167" s="155" t="s">
        <v>271</v>
      </c>
      <c r="D167" s="155" t="s">
        <v>167</v>
      </c>
      <c r="E167" s="223" t="s">
        <v>579</v>
      </c>
      <c r="F167" s="224"/>
      <c r="G167" s="156" t="s">
        <v>580</v>
      </c>
      <c r="H167" s="157">
        <v>14.606999999999999</v>
      </c>
      <c r="I167" s="158">
        <v>0</v>
      </c>
      <c r="J167" s="158">
        <v>0</v>
      </c>
      <c r="K167" s="158">
        <f t="shared" si="27"/>
        <v>0</v>
      </c>
      <c r="L167" s="159"/>
      <c r="M167" s="27"/>
      <c r="N167" s="167" t="s">
        <v>1</v>
      </c>
      <c r="O167" s="168" t="s">
        <v>37</v>
      </c>
      <c r="P167" s="169">
        <f t="shared" si="28"/>
        <v>0</v>
      </c>
      <c r="Q167" s="169">
        <f t="shared" si="29"/>
        <v>0</v>
      </c>
      <c r="R167" s="169">
        <f t="shared" si="30"/>
        <v>0</v>
      </c>
      <c r="S167" s="170">
        <v>0</v>
      </c>
      <c r="T167" s="170">
        <f t="shared" si="31"/>
        <v>0</v>
      </c>
      <c r="U167" s="170">
        <v>0</v>
      </c>
      <c r="V167" s="170">
        <f t="shared" si="32"/>
        <v>0</v>
      </c>
      <c r="W167" s="170">
        <v>0</v>
      </c>
      <c r="X167" s="171">
        <f t="shared" si="33"/>
        <v>0</v>
      </c>
      <c r="Y167" s="26"/>
      <c r="Z167" s="26"/>
      <c r="AA167" s="26"/>
      <c r="AB167" s="26"/>
      <c r="AC167" s="26"/>
      <c r="AD167" s="26"/>
      <c r="AE167" s="26"/>
      <c r="AR167" s="165" t="s">
        <v>214</v>
      </c>
      <c r="AT167" s="165" t="s">
        <v>167</v>
      </c>
      <c r="AU167" s="165" t="s">
        <v>86</v>
      </c>
      <c r="AY167" s="14" t="s">
        <v>165</v>
      </c>
      <c r="BE167" s="166">
        <f t="shared" si="34"/>
        <v>0</v>
      </c>
      <c r="BF167" s="166">
        <f t="shared" si="35"/>
        <v>0</v>
      </c>
      <c r="BG167" s="166">
        <f t="shared" si="36"/>
        <v>0</v>
      </c>
      <c r="BH167" s="166">
        <f t="shared" si="37"/>
        <v>0</v>
      </c>
      <c r="BI167" s="166">
        <f t="shared" si="38"/>
        <v>0</v>
      </c>
      <c r="BJ167" s="14" t="s">
        <v>86</v>
      </c>
      <c r="BK167" s="166">
        <f t="shared" si="39"/>
        <v>0</v>
      </c>
      <c r="BL167" s="14" t="s">
        <v>214</v>
      </c>
      <c r="BM167" s="165" t="s">
        <v>581</v>
      </c>
    </row>
    <row r="168" spans="1:65" s="2" customFormat="1" ht="6.95" customHeight="1">
      <c r="A168" s="26"/>
      <c r="B168" s="44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27"/>
      <c r="N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</row>
  </sheetData>
  <mergeCells count="45">
    <mergeCell ref="E87:H87"/>
    <mergeCell ref="E114:H114"/>
    <mergeCell ref="E116:H116"/>
    <mergeCell ref="M2:Z2"/>
    <mergeCell ref="E7:H7"/>
    <mergeCell ref="E9:H9"/>
    <mergeCell ref="E18:H18"/>
    <mergeCell ref="E27:H27"/>
    <mergeCell ref="E85:H85"/>
    <mergeCell ref="E123:F123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7:F137"/>
    <mergeCell ref="E138:F138"/>
    <mergeCell ref="E139:F139"/>
    <mergeCell ref="E141:F141"/>
    <mergeCell ref="E143:F143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7:F157"/>
    <mergeCell ref="E160:F160"/>
    <mergeCell ref="E161:F161"/>
    <mergeCell ref="E167:F167"/>
    <mergeCell ref="E162:F162"/>
    <mergeCell ref="E163:F163"/>
    <mergeCell ref="E164:F164"/>
    <mergeCell ref="E165:F165"/>
    <mergeCell ref="E166:F16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171"/>
  <sheetViews>
    <sheetView showGridLines="0" workbookViewId="0">
      <selection activeCell="M2" sqref="M2:Z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8"/>
    </row>
    <row r="2" spans="1:46" s="1" customFormat="1" ht="36.950000000000003" customHeight="1">
      <c r="M2" s="210" t="s">
        <v>6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T2" s="14" t="s">
        <v>105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73</v>
      </c>
    </row>
    <row r="4" spans="1:46" s="1" customFormat="1" ht="24.95" customHeight="1">
      <c r="B4" s="17"/>
      <c r="D4" s="18" t="s">
        <v>127</v>
      </c>
      <c r="M4" s="17"/>
      <c r="N4" s="99" t="s">
        <v>10</v>
      </c>
      <c r="AT4" s="14" t="s">
        <v>3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23" t="s">
        <v>14</v>
      </c>
      <c r="M6" s="17"/>
    </row>
    <row r="7" spans="1:46" s="1" customFormat="1" ht="26.25" customHeight="1">
      <c r="B7" s="17"/>
      <c r="E7" s="225" t="str">
        <f>'Rekapitulácia stavby'!K6</f>
        <v>ROZVOJ CESTOVNÉHO RUCHU V OKOLÍ RÁKOCZIHO KAŠTIEĽA V BORŠI</v>
      </c>
      <c r="F7" s="226"/>
      <c r="G7" s="226"/>
      <c r="H7" s="226"/>
      <c r="M7" s="17"/>
    </row>
    <row r="8" spans="1:46" s="2" customFormat="1" ht="12" customHeight="1">
      <c r="A8" s="26"/>
      <c r="B8" s="27"/>
      <c r="C8" s="26"/>
      <c r="D8" s="23" t="s">
        <v>128</v>
      </c>
      <c r="E8" s="26"/>
      <c r="F8" s="26"/>
      <c r="G8" s="26"/>
      <c r="H8" s="26"/>
      <c r="I8" s="26"/>
      <c r="J8" s="26"/>
      <c r="K8" s="26"/>
      <c r="L8" s="26"/>
      <c r="M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4" t="s">
        <v>582</v>
      </c>
      <c r="F9" s="221"/>
      <c r="G9" s="221"/>
      <c r="H9" s="221"/>
      <c r="I9" s="26"/>
      <c r="J9" s="26"/>
      <c r="K9" s="26"/>
      <c r="L9" s="26"/>
      <c r="M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16</v>
      </c>
      <c r="E11" s="26"/>
      <c r="F11" s="21" t="s">
        <v>1</v>
      </c>
      <c r="G11" s="26"/>
      <c r="H11" s="26"/>
      <c r="I11" s="23" t="s">
        <v>17</v>
      </c>
      <c r="J11" s="21" t="s">
        <v>1</v>
      </c>
      <c r="K11" s="26"/>
      <c r="L11" s="26"/>
      <c r="M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18</v>
      </c>
      <c r="E12" s="26"/>
      <c r="F12" s="21" t="s">
        <v>19</v>
      </c>
      <c r="G12" s="26"/>
      <c r="H12" s="26"/>
      <c r="I12" s="23" t="s">
        <v>20</v>
      </c>
      <c r="J12" s="52">
        <f>'Rekapitulácia stavby'!AN8</f>
        <v>44684</v>
      </c>
      <c r="K12" s="26"/>
      <c r="L12" s="26"/>
      <c r="M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">
        <v>1</v>
      </c>
      <c r="K14" s="26"/>
      <c r="L14" s="26"/>
      <c r="M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23</v>
      </c>
      <c r="F15" s="26"/>
      <c r="G15" s="26"/>
      <c r="H15" s="26"/>
      <c r="I15" s="23" t="s">
        <v>24</v>
      </c>
      <c r="J15" s="21" t="s">
        <v>1</v>
      </c>
      <c r="K15" s="26"/>
      <c r="L15" s="26"/>
      <c r="M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26"/>
      <c r="M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3" t="str">
        <f>'Rekapitulácia stavby'!E14</f>
        <v xml:space="preserve"> </v>
      </c>
      <c r="F18" s="193"/>
      <c r="G18" s="193"/>
      <c r="H18" s="193"/>
      <c r="I18" s="23" t="s">
        <v>24</v>
      </c>
      <c r="J18" s="21" t="str">
        <f>'Rekapitulácia stavby'!AN14</f>
        <v/>
      </c>
      <c r="K18" s="26"/>
      <c r="L18" s="26"/>
      <c r="M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27</v>
      </c>
      <c r="E20" s="26"/>
      <c r="F20" s="26"/>
      <c r="G20" s="26"/>
      <c r="H20" s="26"/>
      <c r="I20" s="23" t="s">
        <v>22</v>
      </c>
      <c r="J20" s="21" t="s">
        <v>1</v>
      </c>
      <c r="K20" s="26"/>
      <c r="L20" s="26"/>
      <c r="M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28</v>
      </c>
      <c r="F21" s="26"/>
      <c r="G21" s="26"/>
      <c r="H21" s="26"/>
      <c r="I21" s="23" t="s">
        <v>24</v>
      </c>
      <c r="J21" s="21" t="s">
        <v>1</v>
      </c>
      <c r="K21" s="26"/>
      <c r="L21" s="26"/>
      <c r="M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26"/>
      <c r="M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26"/>
      <c r="M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30</v>
      </c>
      <c r="E26" s="26"/>
      <c r="F26" s="26"/>
      <c r="G26" s="26"/>
      <c r="H26" s="26"/>
      <c r="I26" s="26"/>
      <c r="J26" s="26"/>
      <c r="K26" s="26"/>
      <c r="L26" s="26"/>
      <c r="M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100"/>
      <c r="B27" s="101"/>
      <c r="C27" s="100"/>
      <c r="D27" s="100"/>
      <c r="E27" s="196" t="s">
        <v>1</v>
      </c>
      <c r="F27" s="196"/>
      <c r="G27" s="196"/>
      <c r="H27" s="196"/>
      <c r="I27" s="100"/>
      <c r="J27" s="100"/>
      <c r="K27" s="100"/>
      <c r="L27" s="100"/>
      <c r="M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63"/>
      <c r="M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.75">
      <c r="A30" s="26"/>
      <c r="B30" s="27"/>
      <c r="C30" s="26"/>
      <c r="D30" s="26"/>
      <c r="E30" s="23" t="s">
        <v>132</v>
      </c>
      <c r="F30" s="26"/>
      <c r="G30" s="26"/>
      <c r="H30" s="26"/>
      <c r="I30" s="26"/>
      <c r="J30" s="26"/>
      <c r="K30" s="103">
        <f>I96</f>
        <v>0</v>
      </c>
      <c r="L30" s="26"/>
      <c r="M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2.75">
      <c r="A31" s="26"/>
      <c r="B31" s="27"/>
      <c r="C31" s="26"/>
      <c r="D31" s="26"/>
      <c r="E31" s="23" t="s">
        <v>133</v>
      </c>
      <c r="F31" s="26"/>
      <c r="G31" s="26"/>
      <c r="H31" s="26"/>
      <c r="I31" s="26"/>
      <c r="J31" s="26"/>
      <c r="K31" s="103">
        <f>J96</f>
        <v>0</v>
      </c>
      <c r="L31" s="26"/>
      <c r="M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104" t="s">
        <v>31</v>
      </c>
      <c r="E32" s="26"/>
      <c r="F32" s="26"/>
      <c r="G32" s="26"/>
      <c r="H32" s="26"/>
      <c r="I32" s="26"/>
      <c r="J32" s="26"/>
      <c r="K32" s="68">
        <f>ROUND(K126, 2)</f>
        <v>0</v>
      </c>
      <c r="L32" s="26"/>
      <c r="M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3"/>
      <c r="E33" s="63"/>
      <c r="F33" s="63"/>
      <c r="G33" s="63"/>
      <c r="H33" s="63"/>
      <c r="I33" s="63"/>
      <c r="J33" s="63"/>
      <c r="K33" s="63"/>
      <c r="L33" s="63"/>
      <c r="M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26"/>
      <c r="K34" s="30" t="s">
        <v>34</v>
      </c>
      <c r="L34" s="26"/>
      <c r="M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105" t="s">
        <v>35</v>
      </c>
      <c r="E35" s="32" t="s">
        <v>36</v>
      </c>
      <c r="F35" s="106">
        <f>ROUND((SUM(BE126:BE170)),  2)</f>
        <v>0</v>
      </c>
      <c r="G35" s="107"/>
      <c r="H35" s="107"/>
      <c r="I35" s="108">
        <v>0.2</v>
      </c>
      <c r="J35" s="107"/>
      <c r="K35" s="106">
        <f>ROUND(((SUM(BE126:BE170))*I35),  2)</f>
        <v>0</v>
      </c>
      <c r="L35" s="26"/>
      <c r="M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32" t="s">
        <v>37</v>
      </c>
      <c r="F36" s="103">
        <f>ROUND((SUM(BF126:BF170)),  2)</f>
        <v>0</v>
      </c>
      <c r="G36" s="26"/>
      <c r="H36" s="26"/>
      <c r="I36" s="109">
        <v>0.2</v>
      </c>
      <c r="J36" s="26"/>
      <c r="K36" s="103">
        <f>ROUND(((SUM(BF126:BF170))*I36),  2)</f>
        <v>0</v>
      </c>
      <c r="L36" s="26"/>
      <c r="M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38</v>
      </c>
      <c r="F37" s="103">
        <f>ROUND((SUM(BG126:BG170)),  2)</f>
        <v>0</v>
      </c>
      <c r="G37" s="26"/>
      <c r="H37" s="26"/>
      <c r="I37" s="109">
        <v>0.2</v>
      </c>
      <c r="J37" s="26"/>
      <c r="K37" s="103">
        <f>0</f>
        <v>0</v>
      </c>
      <c r="L37" s="26"/>
      <c r="M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39</v>
      </c>
      <c r="F38" s="103">
        <f>ROUND((SUM(BH126:BH170)),  2)</f>
        <v>0</v>
      </c>
      <c r="G38" s="26"/>
      <c r="H38" s="26"/>
      <c r="I38" s="109">
        <v>0.2</v>
      </c>
      <c r="J38" s="26"/>
      <c r="K38" s="103">
        <f>0</f>
        <v>0</v>
      </c>
      <c r="L38" s="26"/>
      <c r="M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32" t="s">
        <v>40</v>
      </c>
      <c r="F39" s="106">
        <f>ROUND((SUM(BI126:BI170)),  2)</f>
        <v>0</v>
      </c>
      <c r="G39" s="107"/>
      <c r="H39" s="107"/>
      <c r="I39" s="108">
        <v>0</v>
      </c>
      <c r="J39" s="107"/>
      <c r="K39" s="106">
        <f>0</f>
        <v>0</v>
      </c>
      <c r="L39" s="26"/>
      <c r="M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10"/>
      <c r="D41" s="111" t="s">
        <v>41</v>
      </c>
      <c r="E41" s="57"/>
      <c r="F41" s="57"/>
      <c r="G41" s="112" t="s">
        <v>42</v>
      </c>
      <c r="H41" s="113" t="s">
        <v>43</v>
      </c>
      <c r="I41" s="57"/>
      <c r="J41" s="57"/>
      <c r="K41" s="114">
        <f>SUM(K32:K39)</f>
        <v>0</v>
      </c>
      <c r="L41" s="115"/>
      <c r="M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M43" s="17"/>
    </row>
    <row r="44" spans="1:31" s="1" customFormat="1" ht="14.45" customHeight="1">
      <c r="B44" s="17"/>
      <c r="M44" s="17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41"/>
      <c r="M50" s="39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26"/>
      <c r="B61" s="27"/>
      <c r="C61" s="26"/>
      <c r="D61" s="42" t="s">
        <v>46</v>
      </c>
      <c r="E61" s="29"/>
      <c r="F61" s="116" t="s">
        <v>47</v>
      </c>
      <c r="G61" s="42" t="s">
        <v>46</v>
      </c>
      <c r="H61" s="29"/>
      <c r="I61" s="29"/>
      <c r="J61" s="117" t="s">
        <v>47</v>
      </c>
      <c r="K61" s="29"/>
      <c r="L61" s="29"/>
      <c r="M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26"/>
      <c r="B65" s="27"/>
      <c r="C65" s="26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43"/>
      <c r="M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26"/>
      <c r="B76" s="27"/>
      <c r="C76" s="26"/>
      <c r="D76" s="42" t="s">
        <v>46</v>
      </c>
      <c r="E76" s="29"/>
      <c r="F76" s="116" t="s">
        <v>47</v>
      </c>
      <c r="G76" s="42" t="s">
        <v>46</v>
      </c>
      <c r="H76" s="29"/>
      <c r="I76" s="29"/>
      <c r="J76" s="117" t="s">
        <v>47</v>
      </c>
      <c r="K76" s="29"/>
      <c r="L76" s="29"/>
      <c r="M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134</v>
      </c>
      <c r="D82" s="26"/>
      <c r="E82" s="26"/>
      <c r="F82" s="26"/>
      <c r="G82" s="26"/>
      <c r="H82" s="26"/>
      <c r="I82" s="26"/>
      <c r="J82" s="26"/>
      <c r="K82" s="26"/>
      <c r="L82" s="26"/>
      <c r="M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26"/>
      <c r="M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>
      <c r="A85" s="26"/>
      <c r="B85" s="27"/>
      <c r="C85" s="26"/>
      <c r="D85" s="26"/>
      <c r="E85" s="225" t="str">
        <f>E7</f>
        <v>ROZVOJ CESTOVNÉHO RUCHU V OKOLÍ RÁKOCZIHO KAŠTIEĽA V BORŠI</v>
      </c>
      <c r="F85" s="226"/>
      <c r="G85" s="226"/>
      <c r="H85" s="226"/>
      <c r="I85" s="26"/>
      <c r="J85" s="26"/>
      <c r="K85" s="26"/>
      <c r="L85" s="26"/>
      <c r="M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128</v>
      </c>
      <c r="D86" s="26"/>
      <c r="E86" s="26"/>
      <c r="F86" s="26"/>
      <c r="G86" s="26"/>
      <c r="H86" s="26"/>
      <c r="I86" s="26"/>
      <c r="J86" s="26"/>
      <c r="K86" s="26"/>
      <c r="L86" s="26"/>
      <c r="M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84" t="str">
        <f>E9</f>
        <v>04 - S 04 - Napájacie gravitačné potrubie</v>
      </c>
      <c r="F87" s="221"/>
      <c r="G87" s="221"/>
      <c r="H87" s="221"/>
      <c r="I87" s="26"/>
      <c r="J87" s="26"/>
      <c r="K87" s="26"/>
      <c r="L87" s="26"/>
      <c r="M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18</v>
      </c>
      <c r="D89" s="26"/>
      <c r="E89" s="26"/>
      <c r="F89" s="21" t="str">
        <f>F12</f>
        <v>Borša</v>
      </c>
      <c r="G89" s="26"/>
      <c r="H89" s="26"/>
      <c r="I89" s="23" t="s">
        <v>20</v>
      </c>
      <c r="J89" s="52">
        <f>IF(J12="","",J12)</f>
        <v>44684</v>
      </c>
      <c r="K89" s="26"/>
      <c r="L89" s="26"/>
      <c r="M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E15</f>
        <v>II. Rákoczi Ferenc, n.o.</v>
      </c>
      <c r="G91" s="26"/>
      <c r="H91" s="26"/>
      <c r="I91" s="23" t="s">
        <v>27</v>
      </c>
      <c r="J91" s="24" t="str">
        <f>E21</f>
        <v xml:space="preserve">Arch + crafts </v>
      </c>
      <c r="K91" s="26"/>
      <c r="L91" s="26"/>
      <c r="M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 t="str">
        <f>E24</f>
        <v xml:space="preserve"> </v>
      </c>
      <c r="K92" s="26"/>
      <c r="L92" s="26"/>
      <c r="M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8" t="s">
        <v>135</v>
      </c>
      <c r="D94" s="110"/>
      <c r="E94" s="110"/>
      <c r="F94" s="110"/>
      <c r="G94" s="110"/>
      <c r="H94" s="110"/>
      <c r="I94" s="119" t="s">
        <v>136</v>
      </c>
      <c r="J94" s="119" t="s">
        <v>137</v>
      </c>
      <c r="K94" s="119" t="s">
        <v>138</v>
      </c>
      <c r="L94" s="110"/>
      <c r="M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20" t="s">
        <v>139</v>
      </c>
      <c r="D96" s="26"/>
      <c r="E96" s="26"/>
      <c r="F96" s="26"/>
      <c r="G96" s="26"/>
      <c r="H96" s="26"/>
      <c r="I96" s="68">
        <f t="shared" ref="I96:J98" si="0">Q126</f>
        <v>0</v>
      </c>
      <c r="J96" s="68">
        <f t="shared" si="0"/>
        <v>0</v>
      </c>
      <c r="K96" s="68">
        <f>K126</f>
        <v>0</v>
      </c>
      <c r="L96" s="26"/>
      <c r="M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140</v>
      </c>
    </row>
    <row r="97" spans="1:31" s="9" customFormat="1" ht="24.95" customHeight="1">
      <c r="B97" s="121"/>
      <c r="D97" s="122" t="s">
        <v>141</v>
      </c>
      <c r="E97" s="123"/>
      <c r="F97" s="123"/>
      <c r="G97" s="123"/>
      <c r="H97" s="123"/>
      <c r="I97" s="124">
        <f t="shared" si="0"/>
        <v>0</v>
      </c>
      <c r="J97" s="124">
        <f t="shared" si="0"/>
        <v>0</v>
      </c>
      <c r="K97" s="124">
        <f>K127</f>
        <v>0</v>
      </c>
      <c r="M97" s="121"/>
    </row>
    <row r="98" spans="1:31" s="10" customFormat="1" ht="19.899999999999999" customHeight="1">
      <c r="B98" s="125"/>
      <c r="D98" s="126" t="s">
        <v>142</v>
      </c>
      <c r="E98" s="127"/>
      <c r="F98" s="127"/>
      <c r="G98" s="127"/>
      <c r="H98" s="127"/>
      <c r="I98" s="128">
        <f t="shared" si="0"/>
        <v>0</v>
      </c>
      <c r="J98" s="128">
        <f t="shared" si="0"/>
        <v>0</v>
      </c>
      <c r="K98" s="128">
        <f>K128</f>
        <v>0</v>
      </c>
      <c r="M98" s="125"/>
    </row>
    <row r="99" spans="1:31" s="10" customFormat="1" ht="19.899999999999999" customHeight="1">
      <c r="B99" s="125"/>
      <c r="D99" s="126" t="s">
        <v>144</v>
      </c>
      <c r="E99" s="127"/>
      <c r="F99" s="127"/>
      <c r="G99" s="127"/>
      <c r="H99" s="127"/>
      <c r="I99" s="128">
        <f>Q139</f>
        <v>0</v>
      </c>
      <c r="J99" s="128">
        <f>R139</f>
        <v>0</v>
      </c>
      <c r="K99" s="128">
        <f>K139</f>
        <v>0</v>
      </c>
      <c r="M99" s="125"/>
    </row>
    <row r="100" spans="1:31" s="10" customFormat="1" ht="19.899999999999999" customHeight="1">
      <c r="B100" s="125"/>
      <c r="D100" s="126" t="s">
        <v>502</v>
      </c>
      <c r="E100" s="127"/>
      <c r="F100" s="127"/>
      <c r="G100" s="127"/>
      <c r="H100" s="127"/>
      <c r="I100" s="128">
        <f>Q140</f>
        <v>0</v>
      </c>
      <c r="J100" s="128">
        <f>R140</f>
        <v>0</v>
      </c>
      <c r="K100" s="128">
        <f>K140</f>
        <v>0</v>
      </c>
      <c r="M100" s="125"/>
    </row>
    <row r="101" spans="1:31" s="10" customFormat="1" ht="19.899999999999999" customHeight="1">
      <c r="B101" s="125"/>
      <c r="D101" s="126" t="s">
        <v>583</v>
      </c>
      <c r="E101" s="127"/>
      <c r="F101" s="127"/>
      <c r="G101" s="127"/>
      <c r="H101" s="127"/>
      <c r="I101" s="128">
        <f>Q144</f>
        <v>0</v>
      </c>
      <c r="J101" s="128">
        <f>R144</f>
        <v>0</v>
      </c>
      <c r="K101" s="128">
        <f>K144</f>
        <v>0</v>
      </c>
      <c r="M101" s="125"/>
    </row>
    <row r="102" spans="1:31" s="10" customFormat="1" ht="19.899999999999999" customHeight="1">
      <c r="B102" s="125"/>
      <c r="D102" s="126" t="s">
        <v>503</v>
      </c>
      <c r="E102" s="127"/>
      <c r="F102" s="127"/>
      <c r="G102" s="127"/>
      <c r="H102" s="127"/>
      <c r="I102" s="128">
        <f>Q146</f>
        <v>0</v>
      </c>
      <c r="J102" s="128">
        <f>R146</f>
        <v>0</v>
      </c>
      <c r="K102" s="128">
        <f>K146</f>
        <v>0</v>
      </c>
      <c r="M102" s="125"/>
    </row>
    <row r="103" spans="1:31" s="10" customFormat="1" ht="19.899999999999999" customHeight="1">
      <c r="B103" s="125"/>
      <c r="D103" s="126" t="s">
        <v>146</v>
      </c>
      <c r="E103" s="127"/>
      <c r="F103" s="127"/>
      <c r="G103" s="127"/>
      <c r="H103" s="127"/>
      <c r="I103" s="128">
        <f>Q162</f>
        <v>0</v>
      </c>
      <c r="J103" s="128">
        <f>R162</f>
        <v>0</v>
      </c>
      <c r="K103" s="128">
        <f>K162</f>
        <v>0</v>
      </c>
      <c r="M103" s="125"/>
    </row>
    <row r="104" spans="1:31" s="10" customFormat="1" ht="19.899999999999999" customHeight="1">
      <c r="B104" s="125"/>
      <c r="D104" s="126" t="s">
        <v>504</v>
      </c>
      <c r="E104" s="127"/>
      <c r="F104" s="127"/>
      <c r="G104" s="127"/>
      <c r="H104" s="127"/>
      <c r="I104" s="128">
        <f>Q164</f>
        <v>0</v>
      </c>
      <c r="J104" s="128">
        <f>R164</f>
        <v>0</v>
      </c>
      <c r="K104" s="128">
        <f>K164</f>
        <v>0</v>
      </c>
      <c r="M104" s="125"/>
    </row>
    <row r="105" spans="1:31" s="9" customFormat="1" ht="24.95" customHeight="1">
      <c r="B105" s="121"/>
      <c r="D105" s="122" t="s">
        <v>347</v>
      </c>
      <c r="E105" s="123"/>
      <c r="F105" s="123"/>
      <c r="G105" s="123"/>
      <c r="H105" s="123"/>
      <c r="I105" s="124">
        <f>Q166</f>
        <v>0</v>
      </c>
      <c r="J105" s="124">
        <f>R166</f>
        <v>0</v>
      </c>
      <c r="K105" s="124">
        <f>K166</f>
        <v>0</v>
      </c>
      <c r="M105" s="121"/>
    </row>
    <row r="106" spans="1:31" s="10" customFormat="1" ht="19.899999999999999" customHeight="1">
      <c r="B106" s="125"/>
      <c r="D106" s="126" t="s">
        <v>584</v>
      </c>
      <c r="E106" s="127"/>
      <c r="F106" s="127"/>
      <c r="G106" s="127"/>
      <c r="H106" s="127"/>
      <c r="I106" s="128">
        <f>Q167</f>
        <v>0</v>
      </c>
      <c r="J106" s="128">
        <f>R167</f>
        <v>0</v>
      </c>
      <c r="K106" s="128">
        <f>K167</f>
        <v>0</v>
      </c>
      <c r="M106" s="125"/>
    </row>
    <row r="107" spans="1:31" s="2" customFormat="1" ht="21.7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>
      <c r="A108" s="26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12" spans="1:31" s="2" customFormat="1" ht="6.95" customHeight="1">
      <c r="A112" s="26"/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24.95" customHeight="1">
      <c r="A113" s="26"/>
      <c r="B113" s="27"/>
      <c r="C113" s="18" t="s">
        <v>147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12" customHeight="1">
      <c r="A115" s="26"/>
      <c r="B115" s="27"/>
      <c r="C115" s="23" t="s">
        <v>14</v>
      </c>
      <c r="D115" s="26"/>
      <c r="E115" s="26"/>
      <c r="F115" s="26"/>
      <c r="G115" s="26"/>
      <c r="H115" s="26"/>
      <c r="I115" s="26"/>
      <c r="J115" s="26"/>
      <c r="K115" s="26"/>
      <c r="L115" s="26"/>
      <c r="M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26.25" customHeight="1">
      <c r="A116" s="26"/>
      <c r="B116" s="27"/>
      <c r="C116" s="26"/>
      <c r="D116" s="26"/>
      <c r="E116" s="225" t="str">
        <f>E7</f>
        <v>ROZVOJ CESTOVNÉHO RUCHU V OKOLÍ RÁKOCZIHO KAŠTIEĽA V BORŠI</v>
      </c>
      <c r="F116" s="226"/>
      <c r="G116" s="226"/>
      <c r="H116" s="226"/>
      <c r="I116" s="26"/>
      <c r="J116" s="26"/>
      <c r="K116" s="26"/>
      <c r="L116" s="26"/>
      <c r="M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customHeight="1">
      <c r="A117" s="26"/>
      <c r="B117" s="27"/>
      <c r="C117" s="23" t="s">
        <v>128</v>
      </c>
      <c r="D117" s="26"/>
      <c r="E117" s="26"/>
      <c r="F117" s="26"/>
      <c r="G117" s="26"/>
      <c r="H117" s="26"/>
      <c r="I117" s="26"/>
      <c r="J117" s="26"/>
      <c r="K117" s="26"/>
      <c r="L117" s="26"/>
      <c r="M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6.5" customHeight="1">
      <c r="A118" s="26"/>
      <c r="B118" s="27"/>
      <c r="C118" s="26"/>
      <c r="D118" s="26"/>
      <c r="E118" s="184" t="str">
        <f>E9</f>
        <v>04 - S 04 - Napájacie gravitačné potrubie</v>
      </c>
      <c r="F118" s="221"/>
      <c r="G118" s="221"/>
      <c r="H118" s="221"/>
      <c r="I118" s="26"/>
      <c r="J118" s="26"/>
      <c r="K118" s="26"/>
      <c r="L118" s="26"/>
      <c r="M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6.9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2" customHeight="1">
      <c r="A120" s="26"/>
      <c r="B120" s="27"/>
      <c r="C120" s="23" t="s">
        <v>18</v>
      </c>
      <c r="D120" s="26"/>
      <c r="E120" s="26"/>
      <c r="F120" s="21" t="str">
        <f>F12</f>
        <v>Borša</v>
      </c>
      <c r="G120" s="26"/>
      <c r="H120" s="26"/>
      <c r="I120" s="23" t="s">
        <v>20</v>
      </c>
      <c r="J120" s="52">
        <f>IF(J12="","",J12)</f>
        <v>44684</v>
      </c>
      <c r="K120" s="26"/>
      <c r="L120" s="26"/>
      <c r="M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5.2" customHeight="1">
      <c r="A122" s="26"/>
      <c r="B122" s="27"/>
      <c r="C122" s="23" t="s">
        <v>21</v>
      </c>
      <c r="D122" s="26"/>
      <c r="E122" s="26"/>
      <c r="F122" s="21" t="str">
        <f>E15</f>
        <v>II. Rákoczi Ferenc, n.o.</v>
      </c>
      <c r="G122" s="26"/>
      <c r="H122" s="26"/>
      <c r="I122" s="23" t="s">
        <v>27</v>
      </c>
      <c r="J122" s="24" t="str">
        <f>E21</f>
        <v xml:space="preserve">Arch + crafts </v>
      </c>
      <c r="K122" s="26"/>
      <c r="L122" s="26"/>
      <c r="M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2" customHeight="1">
      <c r="A123" s="26"/>
      <c r="B123" s="27"/>
      <c r="C123" s="23" t="s">
        <v>25</v>
      </c>
      <c r="D123" s="26"/>
      <c r="E123" s="26"/>
      <c r="F123" s="21" t="str">
        <f>IF(E18="","",E18)</f>
        <v xml:space="preserve"> </v>
      </c>
      <c r="G123" s="26"/>
      <c r="H123" s="26"/>
      <c r="I123" s="23" t="s">
        <v>29</v>
      </c>
      <c r="J123" s="24" t="str">
        <f>E24</f>
        <v xml:space="preserve"> </v>
      </c>
      <c r="K123" s="26"/>
      <c r="L123" s="26"/>
      <c r="M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0.3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11" customFormat="1" ht="29.25" customHeight="1">
      <c r="A125" s="129"/>
      <c r="B125" s="130"/>
      <c r="C125" s="131" t="s">
        <v>148</v>
      </c>
      <c r="D125" s="132" t="s">
        <v>56</v>
      </c>
      <c r="E125" s="222" t="s">
        <v>53</v>
      </c>
      <c r="F125" s="222"/>
      <c r="G125" s="132" t="s">
        <v>149</v>
      </c>
      <c r="H125" s="132" t="s">
        <v>150</v>
      </c>
      <c r="I125" s="132" t="s">
        <v>151</v>
      </c>
      <c r="J125" s="132" t="s">
        <v>152</v>
      </c>
      <c r="K125" s="133" t="s">
        <v>138</v>
      </c>
      <c r="L125" s="134" t="s">
        <v>153</v>
      </c>
      <c r="M125" s="135"/>
      <c r="N125" s="59" t="s">
        <v>1</v>
      </c>
      <c r="O125" s="60" t="s">
        <v>35</v>
      </c>
      <c r="P125" s="60" t="s">
        <v>154</v>
      </c>
      <c r="Q125" s="60" t="s">
        <v>155</v>
      </c>
      <c r="R125" s="60" t="s">
        <v>156</v>
      </c>
      <c r="S125" s="60" t="s">
        <v>157</v>
      </c>
      <c r="T125" s="60" t="s">
        <v>158</v>
      </c>
      <c r="U125" s="60" t="s">
        <v>159</v>
      </c>
      <c r="V125" s="60" t="s">
        <v>160</v>
      </c>
      <c r="W125" s="60" t="s">
        <v>161</v>
      </c>
      <c r="X125" s="61" t="s">
        <v>162</v>
      </c>
      <c r="Y125" s="129"/>
      <c r="Z125" s="129"/>
      <c r="AA125" s="129"/>
      <c r="AB125" s="129"/>
      <c r="AC125" s="129"/>
      <c r="AD125" s="129"/>
      <c r="AE125" s="129"/>
    </row>
    <row r="126" spans="1:63" s="2" customFormat="1" ht="22.9" customHeight="1">
      <c r="A126" s="26"/>
      <c r="B126" s="27"/>
      <c r="C126" s="66" t="s">
        <v>139</v>
      </c>
      <c r="D126" s="26"/>
      <c r="E126" s="26"/>
      <c r="F126" s="26"/>
      <c r="G126" s="26"/>
      <c r="H126" s="26"/>
      <c r="I126" s="26"/>
      <c r="J126" s="26"/>
      <c r="K126" s="136">
        <f>BK126</f>
        <v>0</v>
      </c>
      <c r="L126" s="26"/>
      <c r="M126" s="27"/>
      <c r="N126" s="62"/>
      <c r="O126" s="53"/>
      <c r="P126" s="63"/>
      <c r="Q126" s="137">
        <f>Q127+Q166</f>
        <v>0</v>
      </c>
      <c r="R126" s="137">
        <f>R127+R166</f>
        <v>0</v>
      </c>
      <c r="S126" s="63"/>
      <c r="T126" s="138">
        <f>T127+T166</f>
        <v>1237.1640909999996</v>
      </c>
      <c r="U126" s="63"/>
      <c r="V126" s="138">
        <f>V127+V166</f>
        <v>35.212827220000001</v>
      </c>
      <c r="W126" s="63"/>
      <c r="X126" s="139">
        <f>X127+X166</f>
        <v>0.11799999999999999</v>
      </c>
      <c r="Y126" s="26"/>
      <c r="Z126" s="26"/>
      <c r="AA126" s="26"/>
      <c r="AB126" s="26"/>
      <c r="AC126" s="26"/>
      <c r="AD126" s="26"/>
      <c r="AE126" s="26"/>
      <c r="AT126" s="14" t="s">
        <v>72</v>
      </c>
      <c r="AU126" s="14" t="s">
        <v>140</v>
      </c>
      <c r="BK126" s="140">
        <f>BK127+BK166</f>
        <v>0</v>
      </c>
    </row>
    <row r="127" spans="1:63" s="12" customFormat="1" ht="25.9" customHeight="1">
      <c r="B127" s="141"/>
      <c r="D127" s="142" t="s">
        <v>72</v>
      </c>
      <c r="E127" s="143" t="s">
        <v>163</v>
      </c>
      <c r="F127" s="143" t="s">
        <v>164</v>
      </c>
      <c r="K127" s="144">
        <f>BK127</f>
        <v>0</v>
      </c>
      <c r="M127" s="141"/>
      <c r="N127" s="145"/>
      <c r="O127" s="146"/>
      <c r="P127" s="146"/>
      <c r="Q127" s="147">
        <f>Q128+Q139+Q140+Q144+Q146+Q162+Q164</f>
        <v>0</v>
      </c>
      <c r="R127" s="147">
        <f>R128+R139+R140+R144+R146+R162+R164</f>
        <v>0</v>
      </c>
      <c r="S127" s="146"/>
      <c r="T127" s="148">
        <f>T128+T139+T140+T144+T146+T162+T164</f>
        <v>1234.9796509999996</v>
      </c>
      <c r="U127" s="146"/>
      <c r="V127" s="148">
        <f>V128+V139+V140+V144+V146+V162+V164</f>
        <v>35.211767219999999</v>
      </c>
      <c r="W127" s="146"/>
      <c r="X127" s="149">
        <f>X128+X139+X140+X144+X146+X162+X164</f>
        <v>0.11799999999999999</v>
      </c>
      <c r="AR127" s="142" t="s">
        <v>80</v>
      </c>
      <c r="AT127" s="150" t="s">
        <v>72</v>
      </c>
      <c r="AU127" s="150" t="s">
        <v>73</v>
      </c>
      <c r="AY127" s="142" t="s">
        <v>165</v>
      </c>
      <c r="BK127" s="151">
        <f>BK128+BK139+BK140+BK144+BK146+BK162+BK164</f>
        <v>0</v>
      </c>
    </row>
    <row r="128" spans="1:63" s="12" customFormat="1" ht="22.9" customHeight="1">
      <c r="B128" s="141"/>
      <c r="D128" s="142" t="s">
        <v>72</v>
      </c>
      <c r="E128" s="152" t="s">
        <v>80</v>
      </c>
      <c r="F128" s="152" t="s">
        <v>166</v>
      </c>
      <c r="K128" s="153">
        <f>BK128</f>
        <v>0</v>
      </c>
      <c r="M128" s="141"/>
      <c r="N128" s="145"/>
      <c r="O128" s="146"/>
      <c r="P128" s="146"/>
      <c r="Q128" s="147">
        <f>SUM(Q129:Q138)</f>
        <v>0</v>
      </c>
      <c r="R128" s="147">
        <f>SUM(R129:R138)</f>
        <v>0</v>
      </c>
      <c r="S128" s="146"/>
      <c r="T128" s="148">
        <f>SUM(T129:T138)</f>
        <v>1126.3757439999999</v>
      </c>
      <c r="U128" s="146"/>
      <c r="V128" s="148">
        <f>SUM(V129:V138)</f>
        <v>1.305717</v>
      </c>
      <c r="W128" s="146"/>
      <c r="X128" s="149">
        <f>SUM(X129:X138)</f>
        <v>0</v>
      </c>
      <c r="AR128" s="142" t="s">
        <v>80</v>
      </c>
      <c r="AT128" s="150" t="s">
        <v>72</v>
      </c>
      <c r="AU128" s="150" t="s">
        <v>80</v>
      </c>
      <c r="AY128" s="142" t="s">
        <v>165</v>
      </c>
      <c r="BK128" s="151">
        <f>SUM(BK129:BK138)</f>
        <v>0</v>
      </c>
    </row>
    <row r="129" spans="1:65" s="2" customFormat="1" ht="33" customHeight="1">
      <c r="A129" s="26"/>
      <c r="B129" s="154"/>
      <c r="C129" s="155" t="s">
        <v>80</v>
      </c>
      <c r="D129" s="155" t="s">
        <v>167</v>
      </c>
      <c r="E129" s="223" t="s">
        <v>585</v>
      </c>
      <c r="F129" s="224"/>
      <c r="G129" s="156" t="s">
        <v>586</v>
      </c>
      <c r="H129" s="157">
        <v>150</v>
      </c>
      <c r="I129" s="158">
        <v>0</v>
      </c>
      <c r="J129" s="158">
        <v>0</v>
      </c>
      <c r="K129" s="158">
        <f t="shared" ref="K129:K138" si="1">ROUND(P129*H129,2)</f>
        <v>0</v>
      </c>
      <c r="L129" s="159"/>
      <c r="M129" s="27"/>
      <c r="N129" s="160" t="s">
        <v>1</v>
      </c>
      <c r="O129" s="161" t="s">
        <v>37</v>
      </c>
      <c r="P129" s="162">
        <f t="shared" ref="P129:P138" si="2">I129+J129</f>
        <v>0</v>
      </c>
      <c r="Q129" s="162">
        <f t="shared" ref="Q129:Q138" si="3">ROUND(I129*H129,2)</f>
        <v>0</v>
      </c>
      <c r="R129" s="162">
        <f t="shared" ref="R129:R138" si="4">ROUND(J129*H129,2)</f>
        <v>0</v>
      </c>
      <c r="S129" s="163">
        <v>0.22336</v>
      </c>
      <c r="T129" s="163">
        <f t="shared" ref="T129:T138" si="5">S129*H129</f>
        <v>33.503999999999998</v>
      </c>
      <c r="U129" s="163">
        <v>0</v>
      </c>
      <c r="V129" s="163">
        <f t="shared" ref="V129:V138" si="6">U129*H129</f>
        <v>0</v>
      </c>
      <c r="W129" s="163">
        <v>0</v>
      </c>
      <c r="X129" s="164">
        <f t="shared" ref="X129:X138" si="7">W129*H129</f>
        <v>0</v>
      </c>
      <c r="Y129" s="26"/>
      <c r="Z129" s="26"/>
      <c r="AA129" s="26"/>
      <c r="AB129" s="26"/>
      <c r="AC129" s="26"/>
      <c r="AD129" s="26"/>
      <c r="AE129" s="26"/>
      <c r="AR129" s="165" t="s">
        <v>170</v>
      </c>
      <c r="AT129" s="165" t="s">
        <v>167</v>
      </c>
      <c r="AU129" s="165" t="s">
        <v>86</v>
      </c>
      <c r="AY129" s="14" t="s">
        <v>165</v>
      </c>
      <c r="BE129" s="166">
        <f t="shared" ref="BE129:BE138" si="8">IF(O129="základná",K129,0)</f>
        <v>0</v>
      </c>
      <c r="BF129" s="166">
        <f t="shared" ref="BF129:BF138" si="9">IF(O129="znížená",K129,0)</f>
        <v>0</v>
      </c>
      <c r="BG129" s="166">
        <f t="shared" ref="BG129:BG138" si="10">IF(O129="zákl. prenesená",K129,0)</f>
        <v>0</v>
      </c>
      <c r="BH129" s="166">
        <f t="shared" ref="BH129:BH138" si="11">IF(O129="zníž. prenesená",K129,0)</f>
        <v>0</v>
      </c>
      <c r="BI129" s="166">
        <f t="shared" ref="BI129:BI138" si="12">IF(O129="nulová",K129,0)</f>
        <v>0</v>
      </c>
      <c r="BJ129" s="14" t="s">
        <v>86</v>
      </c>
      <c r="BK129" s="166">
        <f t="shared" ref="BK129:BK138" si="13">ROUND(P129*H129,2)</f>
        <v>0</v>
      </c>
      <c r="BL129" s="14" t="s">
        <v>170</v>
      </c>
      <c r="BM129" s="165" t="s">
        <v>587</v>
      </c>
    </row>
    <row r="130" spans="1:65" s="2" customFormat="1" ht="21.75" customHeight="1">
      <c r="A130" s="26"/>
      <c r="B130" s="154"/>
      <c r="C130" s="155" t="s">
        <v>86</v>
      </c>
      <c r="D130" s="155" t="s">
        <v>167</v>
      </c>
      <c r="E130" s="223" t="s">
        <v>506</v>
      </c>
      <c r="F130" s="224"/>
      <c r="G130" s="156" t="s">
        <v>203</v>
      </c>
      <c r="H130" s="157">
        <v>6</v>
      </c>
      <c r="I130" s="158">
        <v>0</v>
      </c>
      <c r="J130" s="158">
        <v>0</v>
      </c>
      <c r="K130" s="158">
        <f t="shared" si="1"/>
        <v>0</v>
      </c>
      <c r="L130" s="159"/>
      <c r="M130" s="27"/>
      <c r="N130" s="160" t="s">
        <v>1</v>
      </c>
      <c r="O130" s="161" t="s">
        <v>37</v>
      </c>
      <c r="P130" s="162">
        <f t="shared" si="2"/>
        <v>0</v>
      </c>
      <c r="Q130" s="162">
        <f t="shared" si="3"/>
        <v>0</v>
      </c>
      <c r="R130" s="162">
        <f t="shared" si="4"/>
        <v>0</v>
      </c>
      <c r="S130" s="163">
        <v>0.83799999999999997</v>
      </c>
      <c r="T130" s="163">
        <f t="shared" si="5"/>
        <v>5.0279999999999996</v>
      </c>
      <c r="U130" s="163">
        <v>0</v>
      </c>
      <c r="V130" s="163">
        <f t="shared" si="6"/>
        <v>0</v>
      </c>
      <c r="W130" s="163">
        <v>0</v>
      </c>
      <c r="X130" s="164">
        <f t="shared" si="7"/>
        <v>0</v>
      </c>
      <c r="Y130" s="26"/>
      <c r="Z130" s="26"/>
      <c r="AA130" s="26"/>
      <c r="AB130" s="26"/>
      <c r="AC130" s="26"/>
      <c r="AD130" s="26"/>
      <c r="AE130" s="26"/>
      <c r="AR130" s="165" t="s">
        <v>170</v>
      </c>
      <c r="AT130" s="165" t="s">
        <v>167</v>
      </c>
      <c r="AU130" s="165" t="s">
        <v>86</v>
      </c>
      <c r="AY130" s="14" t="s">
        <v>165</v>
      </c>
      <c r="BE130" s="166">
        <f t="shared" si="8"/>
        <v>0</v>
      </c>
      <c r="BF130" s="166">
        <f t="shared" si="9"/>
        <v>0</v>
      </c>
      <c r="BG130" s="166">
        <f t="shared" si="10"/>
        <v>0</v>
      </c>
      <c r="BH130" s="166">
        <f t="shared" si="11"/>
        <v>0</v>
      </c>
      <c r="BI130" s="166">
        <f t="shared" si="12"/>
        <v>0</v>
      </c>
      <c r="BJ130" s="14" t="s">
        <v>86</v>
      </c>
      <c r="BK130" s="166">
        <f t="shared" si="13"/>
        <v>0</v>
      </c>
      <c r="BL130" s="14" t="s">
        <v>170</v>
      </c>
      <c r="BM130" s="165" t="s">
        <v>588</v>
      </c>
    </row>
    <row r="131" spans="1:65" s="2" customFormat="1" ht="24.2" customHeight="1">
      <c r="A131" s="26"/>
      <c r="B131" s="154"/>
      <c r="C131" s="155" t="s">
        <v>174</v>
      </c>
      <c r="D131" s="155" t="s">
        <v>167</v>
      </c>
      <c r="E131" s="223" t="s">
        <v>589</v>
      </c>
      <c r="F131" s="224"/>
      <c r="G131" s="156" t="s">
        <v>203</v>
      </c>
      <c r="H131" s="157">
        <v>2.1</v>
      </c>
      <c r="I131" s="158">
        <v>0</v>
      </c>
      <c r="J131" s="158">
        <v>0</v>
      </c>
      <c r="K131" s="158">
        <f t="shared" si="1"/>
        <v>0</v>
      </c>
      <c r="L131" s="159"/>
      <c r="M131" s="27"/>
      <c r="N131" s="160" t="s">
        <v>1</v>
      </c>
      <c r="O131" s="161" t="s">
        <v>37</v>
      </c>
      <c r="P131" s="162">
        <f t="shared" si="2"/>
        <v>0</v>
      </c>
      <c r="Q131" s="162">
        <f t="shared" si="3"/>
        <v>0</v>
      </c>
      <c r="R131" s="162">
        <f t="shared" si="4"/>
        <v>0</v>
      </c>
      <c r="S131" s="163">
        <v>4.2000000000000003E-2</v>
      </c>
      <c r="T131" s="163">
        <f t="shared" si="5"/>
        <v>8.8200000000000014E-2</v>
      </c>
      <c r="U131" s="163">
        <v>0</v>
      </c>
      <c r="V131" s="163">
        <f t="shared" si="6"/>
        <v>0</v>
      </c>
      <c r="W131" s="163">
        <v>0</v>
      </c>
      <c r="X131" s="164">
        <f t="shared" si="7"/>
        <v>0</v>
      </c>
      <c r="Y131" s="26"/>
      <c r="Z131" s="26"/>
      <c r="AA131" s="26"/>
      <c r="AB131" s="26"/>
      <c r="AC131" s="26"/>
      <c r="AD131" s="26"/>
      <c r="AE131" s="26"/>
      <c r="AR131" s="165" t="s">
        <v>170</v>
      </c>
      <c r="AT131" s="165" t="s">
        <v>167</v>
      </c>
      <c r="AU131" s="165" t="s">
        <v>86</v>
      </c>
      <c r="AY131" s="14" t="s">
        <v>165</v>
      </c>
      <c r="BE131" s="166">
        <f t="shared" si="8"/>
        <v>0</v>
      </c>
      <c r="BF131" s="166">
        <f t="shared" si="9"/>
        <v>0</v>
      </c>
      <c r="BG131" s="166">
        <f t="shared" si="10"/>
        <v>0</v>
      </c>
      <c r="BH131" s="166">
        <f t="shared" si="11"/>
        <v>0</v>
      </c>
      <c r="BI131" s="166">
        <f t="shared" si="12"/>
        <v>0</v>
      </c>
      <c r="BJ131" s="14" t="s">
        <v>86</v>
      </c>
      <c r="BK131" s="166">
        <f t="shared" si="13"/>
        <v>0</v>
      </c>
      <c r="BL131" s="14" t="s">
        <v>170</v>
      </c>
      <c r="BM131" s="165" t="s">
        <v>590</v>
      </c>
    </row>
    <row r="132" spans="1:65" s="2" customFormat="1" ht="21.75" customHeight="1">
      <c r="A132" s="26"/>
      <c r="B132" s="154"/>
      <c r="C132" s="155" t="s">
        <v>170</v>
      </c>
      <c r="D132" s="155" t="s">
        <v>167</v>
      </c>
      <c r="E132" s="223" t="s">
        <v>591</v>
      </c>
      <c r="F132" s="224"/>
      <c r="G132" s="156" t="s">
        <v>203</v>
      </c>
      <c r="H132" s="157">
        <v>251.685</v>
      </c>
      <c r="I132" s="158">
        <v>0</v>
      </c>
      <c r="J132" s="158">
        <v>0</v>
      </c>
      <c r="K132" s="158">
        <f t="shared" si="1"/>
        <v>0</v>
      </c>
      <c r="L132" s="159"/>
      <c r="M132" s="27"/>
      <c r="N132" s="160" t="s">
        <v>1</v>
      </c>
      <c r="O132" s="161" t="s">
        <v>37</v>
      </c>
      <c r="P132" s="162">
        <f t="shared" si="2"/>
        <v>0</v>
      </c>
      <c r="Q132" s="162">
        <f t="shared" si="3"/>
        <v>0</v>
      </c>
      <c r="R132" s="162">
        <f t="shared" si="4"/>
        <v>0</v>
      </c>
      <c r="S132" s="163">
        <v>1.3009999999999999</v>
      </c>
      <c r="T132" s="163">
        <f t="shared" si="5"/>
        <v>327.44218499999999</v>
      </c>
      <c r="U132" s="163">
        <v>0</v>
      </c>
      <c r="V132" s="163">
        <f t="shared" si="6"/>
        <v>0</v>
      </c>
      <c r="W132" s="163">
        <v>0</v>
      </c>
      <c r="X132" s="164">
        <f t="shared" si="7"/>
        <v>0</v>
      </c>
      <c r="Y132" s="26"/>
      <c r="Z132" s="26"/>
      <c r="AA132" s="26"/>
      <c r="AB132" s="26"/>
      <c r="AC132" s="26"/>
      <c r="AD132" s="26"/>
      <c r="AE132" s="26"/>
      <c r="AR132" s="165" t="s">
        <v>170</v>
      </c>
      <c r="AT132" s="165" t="s">
        <v>167</v>
      </c>
      <c r="AU132" s="165" t="s">
        <v>86</v>
      </c>
      <c r="AY132" s="14" t="s">
        <v>165</v>
      </c>
      <c r="BE132" s="166">
        <f t="shared" si="8"/>
        <v>0</v>
      </c>
      <c r="BF132" s="166">
        <f t="shared" si="9"/>
        <v>0</v>
      </c>
      <c r="BG132" s="166">
        <f t="shared" si="10"/>
        <v>0</v>
      </c>
      <c r="BH132" s="166">
        <f t="shared" si="11"/>
        <v>0</v>
      </c>
      <c r="BI132" s="166">
        <f t="shared" si="12"/>
        <v>0</v>
      </c>
      <c r="BJ132" s="14" t="s">
        <v>86</v>
      </c>
      <c r="BK132" s="166">
        <f t="shared" si="13"/>
        <v>0</v>
      </c>
      <c r="BL132" s="14" t="s">
        <v>170</v>
      </c>
      <c r="BM132" s="165" t="s">
        <v>592</v>
      </c>
    </row>
    <row r="133" spans="1:65" s="2" customFormat="1" ht="37.9" customHeight="1">
      <c r="A133" s="26"/>
      <c r="B133" s="154"/>
      <c r="C133" s="155" t="s">
        <v>179</v>
      </c>
      <c r="D133" s="155" t="s">
        <v>167</v>
      </c>
      <c r="E133" s="223" t="s">
        <v>593</v>
      </c>
      <c r="F133" s="224"/>
      <c r="G133" s="156" t="s">
        <v>203</v>
      </c>
      <c r="H133" s="157">
        <v>88.09</v>
      </c>
      <c r="I133" s="158">
        <v>0</v>
      </c>
      <c r="J133" s="158">
        <v>0</v>
      </c>
      <c r="K133" s="158">
        <f t="shared" si="1"/>
        <v>0</v>
      </c>
      <c r="L133" s="159"/>
      <c r="M133" s="27"/>
      <c r="N133" s="160" t="s">
        <v>1</v>
      </c>
      <c r="O133" s="161" t="s">
        <v>37</v>
      </c>
      <c r="P133" s="162">
        <f t="shared" si="2"/>
        <v>0</v>
      </c>
      <c r="Q133" s="162">
        <f t="shared" si="3"/>
        <v>0</v>
      </c>
      <c r="R133" s="162">
        <f t="shared" si="4"/>
        <v>0</v>
      </c>
      <c r="S133" s="163">
        <v>0.61299999999999999</v>
      </c>
      <c r="T133" s="163">
        <f t="shared" si="5"/>
        <v>53.999169999999999</v>
      </c>
      <c r="U133" s="163">
        <v>0</v>
      </c>
      <c r="V133" s="163">
        <f t="shared" si="6"/>
        <v>0</v>
      </c>
      <c r="W133" s="163">
        <v>0</v>
      </c>
      <c r="X133" s="164">
        <f t="shared" si="7"/>
        <v>0</v>
      </c>
      <c r="Y133" s="26"/>
      <c r="Z133" s="26"/>
      <c r="AA133" s="26"/>
      <c r="AB133" s="26"/>
      <c r="AC133" s="26"/>
      <c r="AD133" s="26"/>
      <c r="AE133" s="26"/>
      <c r="AR133" s="165" t="s">
        <v>170</v>
      </c>
      <c r="AT133" s="165" t="s">
        <v>167</v>
      </c>
      <c r="AU133" s="165" t="s">
        <v>86</v>
      </c>
      <c r="AY133" s="14" t="s">
        <v>165</v>
      </c>
      <c r="BE133" s="166">
        <f t="shared" si="8"/>
        <v>0</v>
      </c>
      <c r="BF133" s="166">
        <f t="shared" si="9"/>
        <v>0</v>
      </c>
      <c r="BG133" s="166">
        <f t="shared" si="10"/>
        <v>0</v>
      </c>
      <c r="BH133" s="166">
        <f t="shared" si="11"/>
        <v>0</v>
      </c>
      <c r="BI133" s="166">
        <f t="shared" si="12"/>
        <v>0</v>
      </c>
      <c r="BJ133" s="14" t="s">
        <v>86</v>
      </c>
      <c r="BK133" s="166">
        <f t="shared" si="13"/>
        <v>0</v>
      </c>
      <c r="BL133" s="14" t="s">
        <v>170</v>
      </c>
      <c r="BM133" s="165" t="s">
        <v>594</v>
      </c>
    </row>
    <row r="134" spans="1:65" s="2" customFormat="1" ht="24.2" customHeight="1">
      <c r="A134" s="26"/>
      <c r="B134" s="154"/>
      <c r="C134" s="155" t="s">
        <v>183</v>
      </c>
      <c r="D134" s="155" t="s">
        <v>167</v>
      </c>
      <c r="E134" s="223" t="s">
        <v>595</v>
      </c>
      <c r="F134" s="224"/>
      <c r="G134" s="156" t="s">
        <v>169</v>
      </c>
      <c r="H134" s="157">
        <v>1346.1</v>
      </c>
      <c r="I134" s="158">
        <v>0</v>
      </c>
      <c r="J134" s="158">
        <v>0</v>
      </c>
      <c r="K134" s="158">
        <f t="shared" si="1"/>
        <v>0</v>
      </c>
      <c r="L134" s="159"/>
      <c r="M134" s="27"/>
      <c r="N134" s="160" t="s">
        <v>1</v>
      </c>
      <c r="O134" s="161" t="s">
        <v>37</v>
      </c>
      <c r="P134" s="162">
        <f t="shared" si="2"/>
        <v>0</v>
      </c>
      <c r="Q134" s="162">
        <f t="shared" si="3"/>
        <v>0</v>
      </c>
      <c r="R134" s="162">
        <f t="shared" si="4"/>
        <v>0</v>
      </c>
      <c r="S134" s="163">
        <v>0.249</v>
      </c>
      <c r="T134" s="163">
        <f t="shared" si="5"/>
        <v>335.1789</v>
      </c>
      <c r="U134" s="163">
        <v>9.7000000000000005E-4</v>
      </c>
      <c r="V134" s="163">
        <f t="shared" si="6"/>
        <v>1.305717</v>
      </c>
      <c r="W134" s="163">
        <v>0</v>
      </c>
      <c r="X134" s="164">
        <f t="shared" si="7"/>
        <v>0</v>
      </c>
      <c r="Y134" s="26"/>
      <c r="Z134" s="26"/>
      <c r="AA134" s="26"/>
      <c r="AB134" s="26"/>
      <c r="AC134" s="26"/>
      <c r="AD134" s="26"/>
      <c r="AE134" s="26"/>
      <c r="AR134" s="165" t="s">
        <v>170</v>
      </c>
      <c r="AT134" s="165" t="s">
        <v>167</v>
      </c>
      <c r="AU134" s="165" t="s">
        <v>86</v>
      </c>
      <c r="AY134" s="14" t="s">
        <v>165</v>
      </c>
      <c r="BE134" s="166">
        <f t="shared" si="8"/>
        <v>0</v>
      </c>
      <c r="BF134" s="166">
        <f t="shared" si="9"/>
        <v>0</v>
      </c>
      <c r="BG134" s="166">
        <f t="shared" si="10"/>
        <v>0</v>
      </c>
      <c r="BH134" s="166">
        <f t="shared" si="11"/>
        <v>0</v>
      </c>
      <c r="BI134" s="166">
        <f t="shared" si="12"/>
        <v>0</v>
      </c>
      <c r="BJ134" s="14" t="s">
        <v>86</v>
      </c>
      <c r="BK134" s="166">
        <f t="shared" si="13"/>
        <v>0</v>
      </c>
      <c r="BL134" s="14" t="s">
        <v>170</v>
      </c>
      <c r="BM134" s="165" t="s">
        <v>596</v>
      </c>
    </row>
    <row r="135" spans="1:65" s="2" customFormat="1" ht="24.2" customHeight="1">
      <c r="A135" s="26"/>
      <c r="B135" s="154"/>
      <c r="C135" s="155" t="s">
        <v>186</v>
      </c>
      <c r="D135" s="155" t="s">
        <v>167</v>
      </c>
      <c r="E135" s="223" t="s">
        <v>597</v>
      </c>
      <c r="F135" s="224"/>
      <c r="G135" s="156" t="s">
        <v>169</v>
      </c>
      <c r="H135" s="157">
        <v>1346.1</v>
      </c>
      <c r="I135" s="158">
        <v>0</v>
      </c>
      <c r="J135" s="158">
        <v>0</v>
      </c>
      <c r="K135" s="158">
        <f t="shared" si="1"/>
        <v>0</v>
      </c>
      <c r="L135" s="159"/>
      <c r="M135" s="27"/>
      <c r="N135" s="160" t="s">
        <v>1</v>
      </c>
      <c r="O135" s="161" t="s">
        <v>37</v>
      </c>
      <c r="P135" s="162">
        <f t="shared" si="2"/>
        <v>0</v>
      </c>
      <c r="Q135" s="162">
        <f t="shared" si="3"/>
        <v>0</v>
      </c>
      <c r="R135" s="162">
        <f t="shared" si="4"/>
        <v>0</v>
      </c>
      <c r="S135" s="163">
        <v>0.188</v>
      </c>
      <c r="T135" s="163">
        <f t="shared" si="5"/>
        <v>253.06679999999997</v>
      </c>
      <c r="U135" s="163">
        <v>0</v>
      </c>
      <c r="V135" s="163">
        <f t="shared" si="6"/>
        <v>0</v>
      </c>
      <c r="W135" s="163">
        <v>0</v>
      </c>
      <c r="X135" s="164">
        <f t="shared" si="7"/>
        <v>0</v>
      </c>
      <c r="Y135" s="26"/>
      <c r="Z135" s="26"/>
      <c r="AA135" s="26"/>
      <c r="AB135" s="26"/>
      <c r="AC135" s="26"/>
      <c r="AD135" s="26"/>
      <c r="AE135" s="26"/>
      <c r="AR135" s="165" t="s">
        <v>170</v>
      </c>
      <c r="AT135" s="165" t="s">
        <v>167</v>
      </c>
      <c r="AU135" s="165" t="s">
        <v>86</v>
      </c>
      <c r="AY135" s="14" t="s">
        <v>165</v>
      </c>
      <c r="BE135" s="166">
        <f t="shared" si="8"/>
        <v>0</v>
      </c>
      <c r="BF135" s="166">
        <f t="shared" si="9"/>
        <v>0</v>
      </c>
      <c r="BG135" s="166">
        <f t="shared" si="10"/>
        <v>0</v>
      </c>
      <c r="BH135" s="166">
        <f t="shared" si="11"/>
        <v>0</v>
      </c>
      <c r="BI135" s="166">
        <f t="shared" si="12"/>
        <v>0</v>
      </c>
      <c r="BJ135" s="14" t="s">
        <v>86</v>
      </c>
      <c r="BK135" s="166">
        <f t="shared" si="13"/>
        <v>0</v>
      </c>
      <c r="BL135" s="14" t="s">
        <v>170</v>
      </c>
      <c r="BM135" s="165" t="s">
        <v>598</v>
      </c>
    </row>
    <row r="136" spans="1:65" s="2" customFormat="1" ht="24.2" customHeight="1">
      <c r="A136" s="26"/>
      <c r="B136" s="154"/>
      <c r="C136" s="155" t="s">
        <v>189</v>
      </c>
      <c r="D136" s="155" t="s">
        <v>167</v>
      </c>
      <c r="E136" s="223" t="s">
        <v>599</v>
      </c>
      <c r="F136" s="224"/>
      <c r="G136" s="156" t="s">
        <v>203</v>
      </c>
      <c r="H136" s="157">
        <v>37.799999999999997</v>
      </c>
      <c r="I136" s="158">
        <v>0</v>
      </c>
      <c r="J136" s="158">
        <v>0</v>
      </c>
      <c r="K136" s="158">
        <f t="shared" si="1"/>
        <v>0</v>
      </c>
      <c r="L136" s="159"/>
      <c r="M136" s="27"/>
      <c r="N136" s="160" t="s">
        <v>1</v>
      </c>
      <c r="O136" s="161" t="s">
        <v>37</v>
      </c>
      <c r="P136" s="162">
        <f t="shared" si="2"/>
        <v>0</v>
      </c>
      <c r="Q136" s="162">
        <f t="shared" si="3"/>
        <v>0</v>
      </c>
      <c r="R136" s="162">
        <f t="shared" si="4"/>
        <v>0</v>
      </c>
      <c r="S136" s="163">
        <v>0.24199999999999999</v>
      </c>
      <c r="T136" s="163">
        <f t="shared" si="5"/>
        <v>9.1475999999999988</v>
      </c>
      <c r="U136" s="163">
        <v>0</v>
      </c>
      <c r="V136" s="163">
        <f t="shared" si="6"/>
        <v>0</v>
      </c>
      <c r="W136" s="163">
        <v>0</v>
      </c>
      <c r="X136" s="164">
        <f t="shared" si="7"/>
        <v>0</v>
      </c>
      <c r="Y136" s="26"/>
      <c r="Z136" s="26"/>
      <c r="AA136" s="26"/>
      <c r="AB136" s="26"/>
      <c r="AC136" s="26"/>
      <c r="AD136" s="26"/>
      <c r="AE136" s="26"/>
      <c r="AR136" s="165" t="s">
        <v>170</v>
      </c>
      <c r="AT136" s="165" t="s">
        <v>167</v>
      </c>
      <c r="AU136" s="165" t="s">
        <v>86</v>
      </c>
      <c r="AY136" s="14" t="s">
        <v>165</v>
      </c>
      <c r="BE136" s="166">
        <f t="shared" si="8"/>
        <v>0</v>
      </c>
      <c r="BF136" s="166">
        <f t="shared" si="9"/>
        <v>0</v>
      </c>
      <c r="BG136" s="166">
        <f t="shared" si="10"/>
        <v>0</v>
      </c>
      <c r="BH136" s="166">
        <f t="shared" si="11"/>
        <v>0</v>
      </c>
      <c r="BI136" s="166">
        <f t="shared" si="12"/>
        <v>0</v>
      </c>
      <c r="BJ136" s="14" t="s">
        <v>86</v>
      </c>
      <c r="BK136" s="166">
        <f t="shared" si="13"/>
        <v>0</v>
      </c>
      <c r="BL136" s="14" t="s">
        <v>170</v>
      </c>
      <c r="BM136" s="165" t="s">
        <v>600</v>
      </c>
    </row>
    <row r="137" spans="1:65" s="2" customFormat="1" ht="33" customHeight="1">
      <c r="A137" s="26"/>
      <c r="B137" s="154"/>
      <c r="C137" s="155" t="s">
        <v>192</v>
      </c>
      <c r="D137" s="155" t="s">
        <v>167</v>
      </c>
      <c r="E137" s="223" t="s">
        <v>517</v>
      </c>
      <c r="F137" s="224"/>
      <c r="G137" s="156" t="s">
        <v>203</v>
      </c>
      <c r="H137" s="157">
        <v>151.893</v>
      </c>
      <c r="I137" s="158">
        <v>0</v>
      </c>
      <c r="J137" s="158">
        <v>0</v>
      </c>
      <c r="K137" s="158">
        <f t="shared" si="1"/>
        <v>0</v>
      </c>
      <c r="L137" s="159"/>
      <c r="M137" s="27"/>
      <c r="N137" s="160" t="s">
        <v>1</v>
      </c>
      <c r="O137" s="161" t="s">
        <v>37</v>
      </c>
      <c r="P137" s="162">
        <f t="shared" si="2"/>
        <v>0</v>
      </c>
      <c r="Q137" s="162">
        <f t="shared" si="3"/>
        <v>0</v>
      </c>
      <c r="R137" s="162">
        <f t="shared" si="4"/>
        <v>0</v>
      </c>
      <c r="S137" s="163">
        <v>0.22900000000000001</v>
      </c>
      <c r="T137" s="163">
        <f t="shared" si="5"/>
        <v>34.783497000000004</v>
      </c>
      <c r="U137" s="163">
        <v>0</v>
      </c>
      <c r="V137" s="163">
        <f t="shared" si="6"/>
        <v>0</v>
      </c>
      <c r="W137" s="163">
        <v>0</v>
      </c>
      <c r="X137" s="164">
        <f t="shared" si="7"/>
        <v>0</v>
      </c>
      <c r="Y137" s="26"/>
      <c r="Z137" s="26"/>
      <c r="AA137" s="26"/>
      <c r="AB137" s="26"/>
      <c r="AC137" s="26"/>
      <c r="AD137" s="26"/>
      <c r="AE137" s="26"/>
      <c r="AR137" s="165" t="s">
        <v>170</v>
      </c>
      <c r="AT137" s="165" t="s">
        <v>167</v>
      </c>
      <c r="AU137" s="165" t="s">
        <v>86</v>
      </c>
      <c r="AY137" s="14" t="s">
        <v>165</v>
      </c>
      <c r="BE137" s="166">
        <f t="shared" si="8"/>
        <v>0</v>
      </c>
      <c r="BF137" s="166">
        <f t="shared" si="9"/>
        <v>0</v>
      </c>
      <c r="BG137" s="166">
        <f t="shared" si="10"/>
        <v>0</v>
      </c>
      <c r="BH137" s="166">
        <f t="shared" si="11"/>
        <v>0</v>
      </c>
      <c r="BI137" s="166">
        <f t="shared" si="12"/>
        <v>0</v>
      </c>
      <c r="BJ137" s="14" t="s">
        <v>86</v>
      </c>
      <c r="BK137" s="166">
        <f t="shared" si="13"/>
        <v>0</v>
      </c>
      <c r="BL137" s="14" t="s">
        <v>170</v>
      </c>
      <c r="BM137" s="165" t="s">
        <v>601</v>
      </c>
    </row>
    <row r="138" spans="1:65" s="2" customFormat="1" ht="24.2" customHeight="1">
      <c r="A138" s="26"/>
      <c r="B138" s="154"/>
      <c r="C138" s="155" t="s">
        <v>195</v>
      </c>
      <c r="D138" s="155" t="s">
        <v>167</v>
      </c>
      <c r="E138" s="223" t="s">
        <v>519</v>
      </c>
      <c r="F138" s="224"/>
      <c r="G138" s="156" t="s">
        <v>203</v>
      </c>
      <c r="H138" s="157">
        <v>49.392000000000003</v>
      </c>
      <c r="I138" s="158">
        <v>0</v>
      </c>
      <c r="J138" s="158">
        <v>0</v>
      </c>
      <c r="K138" s="158">
        <f t="shared" si="1"/>
        <v>0</v>
      </c>
      <c r="L138" s="159"/>
      <c r="M138" s="27"/>
      <c r="N138" s="160" t="s">
        <v>1</v>
      </c>
      <c r="O138" s="161" t="s">
        <v>37</v>
      </c>
      <c r="P138" s="162">
        <f t="shared" si="2"/>
        <v>0</v>
      </c>
      <c r="Q138" s="162">
        <f t="shared" si="3"/>
        <v>0</v>
      </c>
      <c r="R138" s="162">
        <f t="shared" si="4"/>
        <v>0</v>
      </c>
      <c r="S138" s="163">
        <v>1.5009999999999999</v>
      </c>
      <c r="T138" s="163">
        <f t="shared" si="5"/>
        <v>74.137392000000006</v>
      </c>
      <c r="U138" s="163">
        <v>0</v>
      </c>
      <c r="V138" s="163">
        <f t="shared" si="6"/>
        <v>0</v>
      </c>
      <c r="W138" s="163">
        <v>0</v>
      </c>
      <c r="X138" s="164">
        <f t="shared" si="7"/>
        <v>0</v>
      </c>
      <c r="Y138" s="26"/>
      <c r="Z138" s="26"/>
      <c r="AA138" s="26"/>
      <c r="AB138" s="26"/>
      <c r="AC138" s="26"/>
      <c r="AD138" s="26"/>
      <c r="AE138" s="26"/>
      <c r="AR138" s="165" t="s">
        <v>170</v>
      </c>
      <c r="AT138" s="165" t="s">
        <v>167</v>
      </c>
      <c r="AU138" s="165" t="s">
        <v>86</v>
      </c>
      <c r="AY138" s="14" t="s">
        <v>165</v>
      </c>
      <c r="BE138" s="166">
        <f t="shared" si="8"/>
        <v>0</v>
      </c>
      <c r="BF138" s="166">
        <f t="shared" si="9"/>
        <v>0</v>
      </c>
      <c r="BG138" s="166">
        <f t="shared" si="10"/>
        <v>0</v>
      </c>
      <c r="BH138" s="166">
        <f t="shared" si="11"/>
        <v>0</v>
      </c>
      <c r="BI138" s="166">
        <f t="shared" si="12"/>
        <v>0</v>
      </c>
      <c r="BJ138" s="14" t="s">
        <v>86</v>
      </c>
      <c r="BK138" s="166">
        <f t="shared" si="13"/>
        <v>0</v>
      </c>
      <c r="BL138" s="14" t="s">
        <v>170</v>
      </c>
      <c r="BM138" s="165" t="s">
        <v>602</v>
      </c>
    </row>
    <row r="139" spans="1:65" s="12" customFormat="1" ht="22.9" customHeight="1">
      <c r="B139" s="141"/>
      <c r="D139" s="142" t="s">
        <v>72</v>
      </c>
      <c r="E139" s="152" t="s">
        <v>174</v>
      </c>
      <c r="F139" s="152" t="s">
        <v>297</v>
      </c>
      <c r="K139" s="153">
        <f>BK139</f>
        <v>0</v>
      </c>
      <c r="M139" s="141"/>
      <c r="N139" s="145"/>
      <c r="O139" s="146"/>
      <c r="P139" s="146"/>
      <c r="Q139" s="147">
        <v>0</v>
      </c>
      <c r="R139" s="147">
        <v>0</v>
      </c>
      <c r="S139" s="146"/>
      <c r="T139" s="148">
        <v>0</v>
      </c>
      <c r="U139" s="146"/>
      <c r="V139" s="148">
        <v>0</v>
      </c>
      <c r="W139" s="146"/>
      <c r="X139" s="149">
        <v>0</v>
      </c>
      <c r="AR139" s="142" t="s">
        <v>80</v>
      </c>
      <c r="AT139" s="150" t="s">
        <v>72</v>
      </c>
      <c r="AU139" s="150" t="s">
        <v>80</v>
      </c>
      <c r="AY139" s="142" t="s">
        <v>165</v>
      </c>
      <c r="BK139" s="151">
        <v>0</v>
      </c>
    </row>
    <row r="140" spans="1:65" s="12" customFormat="1" ht="22.9" customHeight="1">
      <c r="B140" s="141"/>
      <c r="D140" s="142" t="s">
        <v>72</v>
      </c>
      <c r="E140" s="152" t="s">
        <v>170</v>
      </c>
      <c r="F140" s="152" t="s">
        <v>530</v>
      </c>
      <c r="K140" s="153">
        <f>BK140</f>
        <v>0</v>
      </c>
      <c r="M140" s="141"/>
      <c r="N140" s="145"/>
      <c r="O140" s="146"/>
      <c r="P140" s="146"/>
      <c r="Q140" s="147">
        <f>SUM(Q141:Q143)</f>
        <v>0</v>
      </c>
      <c r="R140" s="147">
        <f>SUM(R141:R143)</f>
        <v>0</v>
      </c>
      <c r="S140" s="146"/>
      <c r="T140" s="148">
        <f>SUM(T141:T143)</f>
        <v>17.357264000000001</v>
      </c>
      <c r="U140" s="146"/>
      <c r="V140" s="148">
        <f>SUM(V141:V143)</f>
        <v>26.259011999999998</v>
      </c>
      <c r="W140" s="146"/>
      <c r="X140" s="149">
        <f>SUM(X141:X143)</f>
        <v>0</v>
      </c>
      <c r="AR140" s="142" t="s">
        <v>80</v>
      </c>
      <c r="AT140" s="150" t="s">
        <v>72</v>
      </c>
      <c r="AU140" s="150" t="s">
        <v>80</v>
      </c>
      <c r="AY140" s="142" t="s">
        <v>165</v>
      </c>
      <c r="BK140" s="151">
        <f>SUM(BK141:BK143)</f>
        <v>0</v>
      </c>
    </row>
    <row r="141" spans="1:65" s="2" customFormat="1" ht="24.2" customHeight="1">
      <c r="A141" s="26"/>
      <c r="B141" s="154"/>
      <c r="C141" s="155" t="s">
        <v>198</v>
      </c>
      <c r="D141" s="155" t="s">
        <v>167</v>
      </c>
      <c r="E141" s="223" t="s">
        <v>603</v>
      </c>
      <c r="F141" s="224"/>
      <c r="G141" s="156" t="s">
        <v>203</v>
      </c>
      <c r="H141" s="157">
        <v>0.4</v>
      </c>
      <c r="I141" s="158">
        <v>0</v>
      </c>
      <c r="J141" s="158">
        <v>0</v>
      </c>
      <c r="K141" s="158">
        <f>ROUND(P141*H141,2)</f>
        <v>0</v>
      </c>
      <c r="L141" s="159"/>
      <c r="M141" s="27"/>
      <c r="N141" s="160" t="s">
        <v>1</v>
      </c>
      <c r="O141" s="161" t="s">
        <v>37</v>
      </c>
      <c r="P141" s="162">
        <f>I141+J141</f>
        <v>0</v>
      </c>
      <c r="Q141" s="162">
        <f>ROUND(I141*H141,2)</f>
        <v>0</v>
      </c>
      <c r="R141" s="162">
        <f>ROUND(J141*H141,2)</f>
        <v>0</v>
      </c>
      <c r="S141" s="163">
        <v>1.232</v>
      </c>
      <c r="T141" s="163">
        <f>S141*H141</f>
        <v>0.49280000000000002</v>
      </c>
      <c r="U141" s="163">
        <v>1.7034</v>
      </c>
      <c r="V141" s="163">
        <f>U141*H141</f>
        <v>0.68136000000000008</v>
      </c>
      <c r="W141" s="163">
        <v>0</v>
      </c>
      <c r="X141" s="164">
        <f>W141*H141</f>
        <v>0</v>
      </c>
      <c r="Y141" s="26"/>
      <c r="Z141" s="26"/>
      <c r="AA141" s="26"/>
      <c r="AB141" s="26"/>
      <c r="AC141" s="26"/>
      <c r="AD141" s="26"/>
      <c r="AE141" s="26"/>
      <c r="AR141" s="165" t="s">
        <v>170</v>
      </c>
      <c r="AT141" s="165" t="s">
        <v>167</v>
      </c>
      <c r="AU141" s="165" t="s">
        <v>86</v>
      </c>
      <c r="AY141" s="14" t="s">
        <v>165</v>
      </c>
      <c r="BE141" s="166">
        <f>IF(O141="základná",K141,0)</f>
        <v>0</v>
      </c>
      <c r="BF141" s="166">
        <f>IF(O141="znížená",K141,0)</f>
        <v>0</v>
      </c>
      <c r="BG141" s="166">
        <f>IF(O141="zákl. prenesená",K141,0)</f>
        <v>0</v>
      </c>
      <c r="BH141" s="166">
        <f>IF(O141="zníž. prenesená",K141,0)</f>
        <v>0</v>
      </c>
      <c r="BI141" s="166">
        <f>IF(O141="nulová",K141,0)</f>
        <v>0</v>
      </c>
      <c r="BJ141" s="14" t="s">
        <v>86</v>
      </c>
      <c r="BK141" s="166">
        <f>ROUND(P141*H141,2)</f>
        <v>0</v>
      </c>
      <c r="BL141" s="14" t="s">
        <v>170</v>
      </c>
      <c r="BM141" s="165" t="s">
        <v>604</v>
      </c>
    </row>
    <row r="142" spans="1:65" s="2" customFormat="1" ht="33" customHeight="1">
      <c r="A142" s="26"/>
      <c r="B142" s="154"/>
      <c r="C142" s="155" t="s">
        <v>201</v>
      </c>
      <c r="D142" s="155" t="s">
        <v>167</v>
      </c>
      <c r="E142" s="223" t="s">
        <v>531</v>
      </c>
      <c r="F142" s="224"/>
      <c r="G142" s="156" t="s">
        <v>203</v>
      </c>
      <c r="H142" s="157">
        <v>12.6</v>
      </c>
      <c r="I142" s="158">
        <v>0</v>
      </c>
      <c r="J142" s="158">
        <v>0</v>
      </c>
      <c r="K142" s="158">
        <f>ROUND(P142*H142,2)</f>
        <v>0</v>
      </c>
      <c r="L142" s="159"/>
      <c r="M142" s="27"/>
      <c r="N142" s="160" t="s">
        <v>1</v>
      </c>
      <c r="O142" s="161" t="s">
        <v>37</v>
      </c>
      <c r="P142" s="162">
        <f>I142+J142</f>
        <v>0</v>
      </c>
      <c r="Q142" s="162">
        <f>ROUND(I142*H142,2)</f>
        <v>0</v>
      </c>
      <c r="R142" s="162">
        <f>ROUND(J142*H142,2)</f>
        <v>0</v>
      </c>
      <c r="S142" s="163">
        <v>1.246</v>
      </c>
      <c r="T142" s="163">
        <f>S142*H142</f>
        <v>15.6996</v>
      </c>
      <c r="U142" s="163">
        <v>1.8907799999999999</v>
      </c>
      <c r="V142" s="163">
        <f>U142*H142</f>
        <v>23.823827999999999</v>
      </c>
      <c r="W142" s="163">
        <v>0</v>
      </c>
      <c r="X142" s="164">
        <f>W142*H142</f>
        <v>0</v>
      </c>
      <c r="Y142" s="26"/>
      <c r="Z142" s="26"/>
      <c r="AA142" s="26"/>
      <c r="AB142" s="26"/>
      <c r="AC142" s="26"/>
      <c r="AD142" s="26"/>
      <c r="AE142" s="26"/>
      <c r="AR142" s="165" t="s">
        <v>170</v>
      </c>
      <c r="AT142" s="165" t="s">
        <v>167</v>
      </c>
      <c r="AU142" s="165" t="s">
        <v>86</v>
      </c>
      <c r="AY142" s="14" t="s">
        <v>165</v>
      </c>
      <c r="BE142" s="166">
        <f>IF(O142="základná",K142,0)</f>
        <v>0</v>
      </c>
      <c r="BF142" s="166">
        <f>IF(O142="znížená",K142,0)</f>
        <v>0</v>
      </c>
      <c r="BG142" s="166">
        <f>IF(O142="zákl. prenesená",K142,0)</f>
        <v>0</v>
      </c>
      <c r="BH142" s="166">
        <f>IF(O142="zníž. prenesená",K142,0)</f>
        <v>0</v>
      </c>
      <c r="BI142" s="166">
        <f>IF(O142="nulová",K142,0)</f>
        <v>0</v>
      </c>
      <c r="BJ142" s="14" t="s">
        <v>86</v>
      </c>
      <c r="BK142" s="166">
        <f>ROUND(P142*H142,2)</f>
        <v>0</v>
      </c>
      <c r="BL142" s="14" t="s">
        <v>170</v>
      </c>
      <c r="BM142" s="165" t="s">
        <v>605</v>
      </c>
    </row>
    <row r="143" spans="1:65" s="2" customFormat="1" ht="24.2" customHeight="1">
      <c r="A143" s="26"/>
      <c r="B143" s="154"/>
      <c r="C143" s="155" t="s">
        <v>205</v>
      </c>
      <c r="D143" s="155" t="s">
        <v>167</v>
      </c>
      <c r="E143" s="223" t="s">
        <v>606</v>
      </c>
      <c r="F143" s="224"/>
      <c r="G143" s="156" t="s">
        <v>203</v>
      </c>
      <c r="H143" s="157">
        <v>0.8</v>
      </c>
      <c r="I143" s="158">
        <v>0</v>
      </c>
      <c r="J143" s="158">
        <v>0</v>
      </c>
      <c r="K143" s="158">
        <f>ROUND(P143*H143,2)</f>
        <v>0</v>
      </c>
      <c r="L143" s="159"/>
      <c r="M143" s="27"/>
      <c r="N143" s="160" t="s">
        <v>1</v>
      </c>
      <c r="O143" s="161" t="s">
        <v>37</v>
      </c>
      <c r="P143" s="162">
        <f>I143+J143</f>
        <v>0</v>
      </c>
      <c r="Q143" s="162">
        <f>ROUND(I143*H143,2)</f>
        <v>0</v>
      </c>
      <c r="R143" s="162">
        <f>ROUND(J143*H143,2)</f>
        <v>0</v>
      </c>
      <c r="S143" s="163">
        <v>1.45608</v>
      </c>
      <c r="T143" s="163">
        <f>S143*H143</f>
        <v>1.1648640000000001</v>
      </c>
      <c r="U143" s="163">
        <v>2.1922799999999998</v>
      </c>
      <c r="V143" s="163">
        <f>U143*H143</f>
        <v>1.7538239999999998</v>
      </c>
      <c r="W143" s="163">
        <v>0</v>
      </c>
      <c r="X143" s="164">
        <f>W143*H143</f>
        <v>0</v>
      </c>
      <c r="Y143" s="26"/>
      <c r="Z143" s="26"/>
      <c r="AA143" s="26"/>
      <c r="AB143" s="26"/>
      <c r="AC143" s="26"/>
      <c r="AD143" s="26"/>
      <c r="AE143" s="26"/>
      <c r="AR143" s="165" t="s">
        <v>170</v>
      </c>
      <c r="AT143" s="165" t="s">
        <v>167</v>
      </c>
      <c r="AU143" s="165" t="s">
        <v>86</v>
      </c>
      <c r="AY143" s="14" t="s">
        <v>165</v>
      </c>
      <c r="BE143" s="166">
        <f>IF(O143="základná",K143,0)</f>
        <v>0</v>
      </c>
      <c r="BF143" s="166">
        <f>IF(O143="znížená",K143,0)</f>
        <v>0</v>
      </c>
      <c r="BG143" s="166">
        <f>IF(O143="zákl. prenesená",K143,0)</f>
        <v>0</v>
      </c>
      <c r="BH143" s="166">
        <f>IF(O143="zníž. prenesená",K143,0)</f>
        <v>0</v>
      </c>
      <c r="BI143" s="166">
        <f>IF(O143="nulová",K143,0)</f>
        <v>0</v>
      </c>
      <c r="BJ143" s="14" t="s">
        <v>86</v>
      </c>
      <c r="BK143" s="166">
        <f>ROUND(P143*H143,2)</f>
        <v>0</v>
      </c>
      <c r="BL143" s="14" t="s">
        <v>170</v>
      </c>
      <c r="BM143" s="165" t="s">
        <v>607</v>
      </c>
    </row>
    <row r="144" spans="1:65" s="12" customFormat="1" ht="22.9" customHeight="1">
      <c r="B144" s="141"/>
      <c r="D144" s="142" t="s">
        <v>72</v>
      </c>
      <c r="E144" s="152" t="s">
        <v>183</v>
      </c>
      <c r="F144" s="152" t="s">
        <v>608</v>
      </c>
      <c r="K144" s="153">
        <f>BK144</f>
        <v>0</v>
      </c>
      <c r="M144" s="141"/>
      <c r="N144" s="145"/>
      <c r="O144" s="146"/>
      <c r="P144" s="146"/>
      <c r="Q144" s="147">
        <f>Q145</f>
        <v>0</v>
      </c>
      <c r="R144" s="147">
        <f>R145</f>
        <v>0</v>
      </c>
      <c r="S144" s="146"/>
      <c r="T144" s="148">
        <f>T145</f>
        <v>0.32432</v>
      </c>
      <c r="U144" s="146"/>
      <c r="V144" s="148">
        <f>V145</f>
        <v>2.8160000000000001E-2</v>
      </c>
      <c r="W144" s="146"/>
      <c r="X144" s="149">
        <f>X145</f>
        <v>0</v>
      </c>
      <c r="AR144" s="142" t="s">
        <v>80</v>
      </c>
      <c r="AT144" s="150" t="s">
        <v>72</v>
      </c>
      <c r="AU144" s="150" t="s">
        <v>80</v>
      </c>
      <c r="AY144" s="142" t="s">
        <v>165</v>
      </c>
      <c r="BK144" s="151">
        <f>BK145</f>
        <v>0</v>
      </c>
    </row>
    <row r="145" spans="1:65" s="2" customFormat="1" ht="37.9" customHeight="1">
      <c r="A145" s="26"/>
      <c r="B145" s="154"/>
      <c r="C145" s="155" t="s">
        <v>208</v>
      </c>
      <c r="D145" s="155" t="s">
        <v>167</v>
      </c>
      <c r="E145" s="223" t="s">
        <v>609</v>
      </c>
      <c r="F145" s="224"/>
      <c r="G145" s="156" t="s">
        <v>169</v>
      </c>
      <c r="H145" s="157">
        <v>8</v>
      </c>
      <c r="I145" s="158">
        <v>0</v>
      </c>
      <c r="J145" s="158">
        <v>0</v>
      </c>
      <c r="K145" s="158">
        <f>ROUND(P145*H145,2)</f>
        <v>0</v>
      </c>
      <c r="L145" s="159"/>
      <c r="M145" s="27"/>
      <c r="N145" s="160" t="s">
        <v>1</v>
      </c>
      <c r="O145" s="161" t="s">
        <v>37</v>
      </c>
      <c r="P145" s="162">
        <f>I145+J145</f>
        <v>0</v>
      </c>
      <c r="Q145" s="162">
        <f>ROUND(I145*H145,2)</f>
        <v>0</v>
      </c>
      <c r="R145" s="162">
        <f>ROUND(J145*H145,2)</f>
        <v>0</v>
      </c>
      <c r="S145" s="163">
        <v>4.054E-2</v>
      </c>
      <c r="T145" s="163">
        <f>S145*H145</f>
        <v>0.32432</v>
      </c>
      <c r="U145" s="163">
        <v>3.5200000000000001E-3</v>
      </c>
      <c r="V145" s="163">
        <f>U145*H145</f>
        <v>2.8160000000000001E-2</v>
      </c>
      <c r="W145" s="163">
        <v>0</v>
      </c>
      <c r="X145" s="164">
        <f>W145*H145</f>
        <v>0</v>
      </c>
      <c r="Y145" s="26"/>
      <c r="Z145" s="26"/>
      <c r="AA145" s="26"/>
      <c r="AB145" s="26"/>
      <c r="AC145" s="26"/>
      <c r="AD145" s="26"/>
      <c r="AE145" s="26"/>
      <c r="AR145" s="165" t="s">
        <v>170</v>
      </c>
      <c r="AT145" s="165" t="s">
        <v>167</v>
      </c>
      <c r="AU145" s="165" t="s">
        <v>86</v>
      </c>
      <c r="AY145" s="14" t="s">
        <v>165</v>
      </c>
      <c r="BE145" s="166">
        <f>IF(O145="základná",K145,0)</f>
        <v>0</v>
      </c>
      <c r="BF145" s="166">
        <f>IF(O145="znížená",K145,0)</f>
        <v>0</v>
      </c>
      <c r="BG145" s="166">
        <f>IF(O145="zákl. prenesená",K145,0)</f>
        <v>0</v>
      </c>
      <c r="BH145" s="166">
        <f>IF(O145="zníž. prenesená",K145,0)</f>
        <v>0</v>
      </c>
      <c r="BI145" s="166">
        <f>IF(O145="nulová",K145,0)</f>
        <v>0</v>
      </c>
      <c r="BJ145" s="14" t="s">
        <v>86</v>
      </c>
      <c r="BK145" s="166">
        <f>ROUND(P145*H145,2)</f>
        <v>0</v>
      </c>
      <c r="BL145" s="14" t="s">
        <v>170</v>
      </c>
      <c r="BM145" s="165" t="s">
        <v>610</v>
      </c>
    </row>
    <row r="146" spans="1:65" s="12" customFormat="1" ht="22.9" customHeight="1">
      <c r="B146" s="141"/>
      <c r="D146" s="142" t="s">
        <v>72</v>
      </c>
      <c r="E146" s="152" t="s">
        <v>189</v>
      </c>
      <c r="F146" s="152" t="s">
        <v>533</v>
      </c>
      <c r="K146" s="153">
        <f>BK146</f>
        <v>0</v>
      </c>
      <c r="M146" s="141"/>
      <c r="N146" s="145"/>
      <c r="O146" s="146"/>
      <c r="P146" s="146"/>
      <c r="Q146" s="147">
        <f>SUM(Q147:Q161)</f>
        <v>0</v>
      </c>
      <c r="R146" s="147">
        <f>SUM(R147:R161)</f>
        <v>0</v>
      </c>
      <c r="S146" s="146"/>
      <c r="T146" s="148">
        <f>SUM(T147:T161)</f>
        <v>41.282055</v>
      </c>
      <c r="U146" s="146"/>
      <c r="V146" s="148">
        <f>SUM(V147:V161)</f>
        <v>7.61887822</v>
      </c>
      <c r="W146" s="146"/>
      <c r="X146" s="149">
        <f>SUM(X147:X161)</f>
        <v>0</v>
      </c>
      <c r="AR146" s="142" t="s">
        <v>80</v>
      </c>
      <c r="AT146" s="150" t="s">
        <v>72</v>
      </c>
      <c r="AU146" s="150" t="s">
        <v>80</v>
      </c>
      <c r="AY146" s="142" t="s">
        <v>165</v>
      </c>
      <c r="BK146" s="151">
        <f>SUM(BK147:BK161)</f>
        <v>0</v>
      </c>
    </row>
    <row r="147" spans="1:65" s="2" customFormat="1" ht="24.2" customHeight="1">
      <c r="A147" s="26"/>
      <c r="B147" s="154"/>
      <c r="C147" s="155" t="s">
        <v>211</v>
      </c>
      <c r="D147" s="155" t="s">
        <v>167</v>
      </c>
      <c r="E147" s="223" t="s">
        <v>611</v>
      </c>
      <c r="F147" s="224"/>
      <c r="G147" s="156" t="s">
        <v>319</v>
      </c>
      <c r="H147" s="157">
        <v>177</v>
      </c>
      <c r="I147" s="158">
        <v>0</v>
      </c>
      <c r="J147" s="158">
        <v>0</v>
      </c>
      <c r="K147" s="158">
        <f t="shared" ref="K147:K161" si="14">ROUND(P147*H147,2)</f>
        <v>0</v>
      </c>
      <c r="L147" s="159"/>
      <c r="M147" s="27"/>
      <c r="N147" s="160" t="s">
        <v>1</v>
      </c>
      <c r="O147" s="161" t="s">
        <v>37</v>
      </c>
      <c r="P147" s="162">
        <f t="shared" ref="P147:P161" si="15">I147+J147</f>
        <v>0</v>
      </c>
      <c r="Q147" s="162">
        <f t="shared" ref="Q147:Q161" si="16">ROUND(I147*H147,2)</f>
        <v>0</v>
      </c>
      <c r="R147" s="162">
        <f t="shared" ref="R147:R161" si="17">ROUND(J147*H147,2)</f>
        <v>0</v>
      </c>
      <c r="S147" s="163">
        <v>3.5999999999999997E-2</v>
      </c>
      <c r="T147" s="163">
        <f t="shared" ref="T147:T161" si="18">S147*H147</f>
        <v>6.3719999999999999</v>
      </c>
      <c r="U147" s="163">
        <v>1.0000000000000001E-5</v>
      </c>
      <c r="V147" s="163">
        <f t="shared" ref="V147:V161" si="19">U147*H147</f>
        <v>1.7700000000000001E-3</v>
      </c>
      <c r="W147" s="163">
        <v>0</v>
      </c>
      <c r="X147" s="164">
        <f t="shared" ref="X147:X161" si="20">W147*H147</f>
        <v>0</v>
      </c>
      <c r="Y147" s="26"/>
      <c r="Z147" s="26"/>
      <c r="AA147" s="26"/>
      <c r="AB147" s="26"/>
      <c r="AC147" s="26"/>
      <c r="AD147" s="26"/>
      <c r="AE147" s="26"/>
      <c r="AR147" s="165" t="s">
        <v>170</v>
      </c>
      <c r="AT147" s="165" t="s">
        <v>167</v>
      </c>
      <c r="AU147" s="165" t="s">
        <v>86</v>
      </c>
      <c r="AY147" s="14" t="s">
        <v>165</v>
      </c>
      <c r="BE147" s="166">
        <f t="shared" ref="BE147:BE161" si="21">IF(O147="základná",K147,0)</f>
        <v>0</v>
      </c>
      <c r="BF147" s="166">
        <f t="shared" ref="BF147:BF161" si="22">IF(O147="znížená",K147,0)</f>
        <v>0</v>
      </c>
      <c r="BG147" s="166">
        <f t="shared" ref="BG147:BG161" si="23">IF(O147="zákl. prenesená",K147,0)</f>
        <v>0</v>
      </c>
      <c r="BH147" s="166">
        <f t="shared" ref="BH147:BH161" si="24">IF(O147="zníž. prenesená",K147,0)</f>
        <v>0</v>
      </c>
      <c r="BI147" s="166">
        <f t="shared" ref="BI147:BI161" si="25">IF(O147="nulová",K147,0)</f>
        <v>0</v>
      </c>
      <c r="BJ147" s="14" t="s">
        <v>86</v>
      </c>
      <c r="BK147" s="166">
        <f t="shared" ref="BK147:BK161" si="26">ROUND(P147*H147,2)</f>
        <v>0</v>
      </c>
      <c r="BL147" s="14" t="s">
        <v>170</v>
      </c>
      <c r="BM147" s="165" t="s">
        <v>612</v>
      </c>
    </row>
    <row r="148" spans="1:65" s="2" customFormat="1" ht="33" customHeight="1">
      <c r="A148" s="26"/>
      <c r="B148" s="154"/>
      <c r="C148" s="172" t="s">
        <v>214</v>
      </c>
      <c r="D148" s="172" t="s">
        <v>525</v>
      </c>
      <c r="E148" s="227" t="s">
        <v>613</v>
      </c>
      <c r="F148" s="228"/>
      <c r="G148" s="173" t="s">
        <v>181</v>
      </c>
      <c r="H148" s="174">
        <v>29.559000000000001</v>
      </c>
      <c r="I148" s="175">
        <v>0</v>
      </c>
      <c r="J148" s="176"/>
      <c r="K148" s="175">
        <f t="shared" si="14"/>
        <v>0</v>
      </c>
      <c r="L148" s="176"/>
      <c r="M148" s="177"/>
      <c r="N148" s="178" t="s">
        <v>1</v>
      </c>
      <c r="O148" s="161" t="s">
        <v>37</v>
      </c>
      <c r="P148" s="162">
        <f t="shared" si="15"/>
        <v>0</v>
      </c>
      <c r="Q148" s="162">
        <f t="shared" si="16"/>
        <v>0</v>
      </c>
      <c r="R148" s="162">
        <f t="shared" si="17"/>
        <v>0</v>
      </c>
      <c r="S148" s="163">
        <v>0</v>
      </c>
      <c r="T148" s="163">
        <f t="shared" si="18"/>
        <v>0</v>
      </c>
      <c r="U148" s="163">
        <v>2.6579999999999999E-2</v>
      </c>
      <c r="V148" s="163">
        <f t="shared" si="19"/>
        <v>0.78567821999999998</v>
      </c>
      <c r="W148" s="163">
        <v>0</v>
      </c>
      <c r="X148" s="164">
        <f t="shared" si="20"/>
        <v>0</v>
      </c>
      <c r="Y148" s="26"/>
      <c r="Z148" s="26"/>
      <c r="AA148" s="26"/>
      <c r="AB148" s="26"/>
      <c r="AC148" s="26"/>
      <c r="AD148" s="26"/>
      <c r="AE148" s="26"/>
      <c r="AR148" s="165" t="s">
        <v>189</v>
      </c>
      <c r="AT148" s="165" t="s">
        <v>525</v>
      </c>
      <c r="AU148" s="165" t="s">
        <v>86</v>
      </c>
      <c r="AY148" s="14" t="s">
        <v>165</v>
      </c>
      <c r="BE148" s="166">
        <f t="shared" si="21"/>
        <v>0</v>
      </c>
      <c r="BF148" s="166">
        <f t="shared" si="22"/>
        <v>0</v>
      </c>
      <c r="BG148" s="166">
        <f t="shared" si="23"/>
        <v>0</v>
      </c>
      <c r="BH148" s="166">
        <f t="shared" si="24"/>
        <v>0</v>
      </c>
      <c r="BI148" s="166">
        <f t="shared" si="25"/>
        <v>0</v>
      </c>
      <c r="BJ148" s="14" t="s">
        <v>86</v>
      </c>
      <c r="BK148" s="166">
        <f t="shared" si="26"/>
        <v>0</v>
      </c>
      <c r="BL148" s="14" t="s">
        <v>170</v>
      </c>
      <c r="BM148" s="165" t="s">
        <v>614</v>
      </c>
    </row>
    <row r="149" spans="1:65" s="2" customFormat="1" ht="16.5" customHeight="1">
      <c r="A149" s="26"/>
      <c r="B149" s="154"/>
      <c r="C149" s="155" t="s">
        <v>217</v>
      </c>
      <c r="D149" s="155" t="s">
        <v>167</v>
      </c>
      <c r="E149" s="223" t="s">
        <v>615</v>
      </c>
      <c r="F149" s="224"/>
      <c r="G149" s="156" t="s">
        <v>319</v>
      </c>
      <c r="H149" s="157">
        <v>177</v>
      </c>
      <c r="I149" s="158">
        <v>0</v>
      </c>
      <c r="J149" s="158">
        <v>0</v>
      </c>
      <c r="K149" s="158">
        <f t="shared" si="14"/>
        <v>0</v>
      </c>
      <c r="L149" s="159"/>
      <c r="M149" s="27"/>
      <c r="N149" s="160" t="s">
        <v>1</v>
      </c>
      <c r="O149" s="161" t="s">
        <v>37</v>
      </c>
      <c r="P149" s="162">
        <f t="shared" si="15"/>
        <v>0</v>
      </c>
      <c r="Q149" s="162">
        <f t="shared" si="16"/>
        <v>0</v>
      </c>
      <c r="R149" s="162">
        <f t="shared" si="17"/>
        <v>0</v>
      </c>
      <c r="S149" s="163">
        <v>5.7000000000000002E-2</v>
      </c>
      <c r="T149" s="163">
        <f t="shared" si="18"/>
        <v>10.089</v>
      </c>
      <c r="U149" s="163">
        <v>0</v>
      </c>
      <c r="V149" s="163">
        <f t="shared" si="19"/>
        <v>0</v>
      </c>
      <c r="W149" s="163">
        <v>0</v>
      </c>
      <c r="X149" s="164">
        <f t="shared" si="20"/>
        <v>0</v>
      </c>
      <c r="Y149" s="26"/>
      <c r="Z149" s="26"/>
      <c r="AA149" s="26"/>
      <c r="AB149" s="26"/>
      <c r="AC149" s="26"/>
      <c r="AD149" s="26"/>
      <c r="AE149" s="26"/>
      <c r="AR149" s="165" t="s">
        <v>170</v>
      </c>
      <c r="AT149" s="165" t="s">
        <v>167</v>
      </c>
      <c r="AU149" s="165" t="s">
        <v>86</v>
      </c>
      <c r="AY149" s="14" t="s">
        <v>165</v>
      </c>
      <c r="BE149" s="166">
        <f t="shared" si="21"/>
        <v>0</v>
      </c>
      <c r="BF149" s="166">
        <f t="shared" si="22"/>
        <v>0</v>
      </c>
      <c r="BG149" s="166">
        <f t="shared" si="23"/>
        <v>0</v>
      </c>
      <c r="BH149" s="166">
        <f t="shared" si="24"/>
        <v>0</v>
      </c>
      <c r="BI149" s="166">
        <f t="shared" si="25"/>
        <v>0</v>
      </c>
      <c r="BJ149" s="14" t="s">
        <v>86</v>
      </c>
      <c r="BK149" s="166">
        <f t="shared" si="26"/>
        <v>0</v>
      </c>
      <c r="BL149" s="14" t="s">
        <v>170</v>
      </c>
      <c r="BM149" s="165" t="s">
        <v>616</v>
      </c>
    </row>
    <row r="150" spans="1:65" s="2" customFormat="1" ht="37.9" customHeight="1">
      <c r="A150" s="26"/>
      <c r="B150" s="154"/>
      <c r="C150" s="155" t="s">
        <v>220</v>
      </c>
      <c r="D150" s="155" t="s">
        <v>167</v>
      </c>
      <c r="E150" s="223" t="s">
        <v>617</v>
      </c>
      <c r="F150" s="224"/>
      <c r="G150" s="156" t="s">
        <v>181</v>
      </c>
      <c r="H150" s="157">
        <v>5</v>
      </c>
      <c r="I150" s="158">
        <v>0</v>
      </c>
      <c r="J150" s="158">
        <v>0</v>
      </c>
      <c r="K150" s="158">
        <f t="shared" si="14"/>
        <v>0</v>
      </c>
      <c r="L150" s="159"/>
      <c r="M150" s="27"/>
      <c r="N150" s="160" t="s">
        <v>1</v>
      </c>
      <c r="O150" s="161" t="s">
        <v>37</v>
      </c>
      <c r="P150" s="162">
        <f t="shared" si="15"/>
        <v>0</v>
      </c>
      <c r="Q150" s="162">
        <f t="shared" si="16"/>
        <v>0</v>
      </c>
      <c r="R150" s="162">
        <f t="shared" si="17"/>
        <v>0</v>
      </c>
      <c r="S150" s="163">
        <v>2.2025000000000001</v>
      </c>
      <c r="T150" s="163">
        <f t="shared" si="18"/>
        <v>11.012500000000001</v>
      </c>
      <c r="U150" s="163">
        <v>0</v>
      </c>
      <c r="V150" s="163">
        <f t="shared" si="19"/>
        <v>0</v>
      </c>
      <c r="W150" s="163">
        <v>0</v>
      </c>
      <c r="X150" s="164">
        <f t="shared" si="20"/>
        <v>0</v>
      </c>
      <c r="Y150" s="26"/>
      <c r="Z150" s="26"/>
      <c r="AA150" s="26"/>
      <c r="AB150" s="26"/>
      <c r="AC150" s="26"/>
      <c r="AD150" s="26"/>
      <c r="AE150" s="26"/>
      <c r="AR150" s="165" t="s">
        <v>170</v>
      </c>
      <c r="AT150" s="165" t="s">
        <v>167</v>
      </c>
      <c r="AU150" s="165" t="s">
        <v>86</v>
      </c>
      <c r="AY150" s="14" t="s">
        <v>165</v>
      </c>
      <c r="BE150" s="166">
        <f t="shared" si="21"/>
        <v>0</v>
      </c>
      <c r="BF150" s="166">
        <f t="shared" si="22"/>
        <v>0</v>
      </c>
      <c r="BG150" s="166">
        <f t="shared" si="23"/>
        <v>0</v>
      </c>
      <c r="BH150" s="166">
        <f t="shared" si="24"/>
        <v>0</v>
      </c>
      <c r="BI150" s="166">
        <f t="shared" si="25"/>
        <v>0</v>
      </c>
      <c r="BJ150" s="14" t="s">
        <v>86</v>
      </c>
      <c r="BK150" s="166">
        <f t="shared" si="26"/>
        <v>0</v>
      </c>
      <c r="BL150" s="14" t="s">
        <v>170</v>
      </c>
      <c r="BM150" s="165" t="s">
        <v>618</v>
      </c>
    </row>
    <row r="151" spans="1:65" s="2" customFormat="1" ht="24.2" customHeight="1">
      <c r="A151" s="26"/>
      <c r="B151" s="154"/>
      <c r="C151" s="172" t="s">
        <v>223</v>
      </c>
      <c r="D151" s="172" t="s">
        <v>525</v>
      </c>
      <c r="E151" s="227" t="s">
        <v>619</v>
      </c>
      <c r="F151" s="228"/>
      <c r="G151" s="173" t="s">
        <v>181</v>
      </c>
      <c r="H151" s="174">
        <v>5</v>
      </c>
      <c r="I151" s="175">
        <v>0</v>
      </c>
      <c r="J151" s="176"/>
      <c r="K151" s="175">
        <f t="shared" si="14"/>
        <v>0</v>
      </c>
      <c r="L151" s="176"/>
      <c r="M151" s="177"/>
      <c r="N151" s="178" t="s">
        <v>1</v>
      </c>
      <c r="O151" s="161" t="s">
        <v>37</v>
      </c>
      <c r="P151" s="162">
        <f t="shared" si="15"/>
        <v>0</v>
      </c>
      <c r="Q151" s="162">
        <f t="shared" si="16"/>
        <v>0</v>
      </c>
      <c r="R151" s="162">
        <f t="shared" si="17"/>
        <v>0</v>
      </c>
      <c r="S151" s="163">
        <v>0</v>
      </c>
      <c r="T151" s="163">
        <f t="shared" si="18"/>
        <v>0</v>
      </c>
      <c r="U151" s="163">
        <v>2.172E-2</v>
      </c>
      <c r="V151" s="163">
        <f t="shared" si="19"/>
        <v>0.1086</v>
      </c>
      <c r="W151" s="163">
        <v>0</v>
      </c>
      <c r="X151" s="164">
        <f t="shared" si="20"/>
        <v>0</v>
      </c>
      <c r="Y151" s="26"/>
      <c r="Z151" s="26"/>
      <c r="AA151" s="26"/>
      <c r="AB151" s="26"/>
      <c r="AC151" s="26"/>
      <c r="AD151" s="26"/>
      <c r="AE151" s="26"/>
      <c r="AR151" s="165" t="s">
        <v>189</v>
      </c>
      <c r="AT151" s="165" t="s">
        <v>525</v>
      </c>
      <c r="AU151" s="165" t="s">
        <v>86</v>
      </c>
      <c r="AY151" s="14" t="s">
        <v>165</v>
      </c>
      <c r="BE151" s="166">
        <f t="shared" si="21"/>
        <v>0</v>
      </c>
      <c r="BF151" s="166">
        <f t="shared" si="22"/>
        <v>0</v>
      </c>
      <c r="BG151" s="166">
        <f t="shared" si="23"/>
        <v>0</v>
      </c>
      <c r="BH151" s="166">
        <f t="shared" si="24"/>
        <v>0</v>
      </c>
      <c r="BI151" s="166">
        <f t="shared" si="25"/>
        <v>0</v>
      </c>
      <c r="BJ151" s="14" t="s">
        <v>86</v>
      </c>
      <c r="BK151" s="166">
        <f t="shared" si="26"/>
        <v>0</v>
      </c>
      <c r="BL151" s="14" t="s">
        <v>170</v>
      </c>
      <c r="BM151" s="165" t="s">
        <v>620</v>
      </c>
    </row>
    <row r="152" spans="1:65" s="2" customFormat="1" ht="24.2" customHeight="1">
      <c r="A152" s="26"/>
      <c r="B152" s="154"/>
      <c r="C152" s="172" t="s">
        <v>8</v>
      </c>
      <c r="D152" s="172" t="s">
        <v>525</v>
      </c>
      <c r="E152" s="227" t="s">
        <v>621</v>
      </c>
      <c r="F152" s="228"/>
      <c r="G152" s="173" t="s">
        <v>181</v>
      </c>
      <c r="H152" s="174">
        <v>5</v>
      </c>
      <c r="I152" s="175">
        <v>0</v>
      </c>
      <c r="J152" s="176"/>
      <c r="K152" s="175">
        <f t="shared" si="14"/>
        <v>0</v>
      </c>
      <c r="L152" s="176"/>
      <c r="M152" s="177"/>
      <c r="N152" s="178" t="s">
        <v>1</v>
      </c>
      <c r="O152" s="161" t="s">
        <v>37</v>
      </c>
      <c r="P152" s="162">
        <f t="shared" si="15"/>
        <v>0</v>
      </c>
      <c r="Q152" s="162">
        <f t="shared" si="16"/>
        <v>0</v>
      </c>
      <c r="R152" s="162">
        <f t="shared" si="17"/>
        <v>0</v>
      </c>
      <c r="S152" s="163">
        <v>0</v>
      </c>
      <c r="T152" s="163">
        <f t="shared" si="18"/>
        <v>0</v>
      </c>
      <c r="U152" s="163">
        <v>4.8439999999999997E-2</v>
      </c>
      <c r="V152" s="163">
        <f t="shared" si="19"/>
        <v>0.24219999999999997</v>
      </c>
      <c r="W152" s="163">
        <v>0</v>
      </c>
      <c r="X152" s="164">
        <f t="shared" si="20"/>
        <v>0</v>
      </c>
      <c r="Y152" s="26"/>
      <c r="Z152" s="26"/>
      <c r="AA152" s="26"/>
      <c r="AB152" s="26"/>
      <c r="AC152" s="26"/>
      <c r="AD152" s="26"/>
      <c r="AE152" s="26"/>
      <c r="AR152" s="165" t="s">
        <v>189</v>
      </c>
      <c r="AT152" s="165" t="s">
        <v>525</v>
      </c>
      <c r="AU152" s="165" t="s">
        <v>86</v>
      </c>
      <c r="AY152" s="14" t="s">
        <v>165</v>
      </c>
      <c r="BE152" s="166">
        <f t="shared" si="21"/>
        <v>0</v>
      </c>
      <c r="BF152" s="166">
        <f t="shared" si="22"/>
        <v>0</v>
      </c>
      <c r="BG152" s="166">
        <f t="shared" si="23"/>
        <v>0</v>
      </c>
      <c r="BH152" s="166">
        <f t="shared" si="24"/>
        <v>0</v>
      </c>
      <c r="BI152" s="166">
        <f t="shared" si="25"/>
        <v>0</v>
      </c>
      <c r="BJ152" s="14" t="s">
        <v>86</v>
      </c>
      <c r="BK152" s="166">
        <f t="shared" si="26"/>
        <v>0</v>
      </c>
      <c r="BL152" s="14" t="s">
        <v>170</v>
      </c>
      <c r="BM152" s="165" t="s">
        <v>622</v>
      </c>
    </row>
    <row r="153" spans="1:65" s="2" customFormat="1" ht="24.2" customHeight="1">
      <c r="A153" s="26"/>
      <c r="B153" s="154"/>
      <c r="C153" s="172" t="s">
        <v>228</v>
      </c>
      <c r="D153" s="172" t="s">
        <v>525</v>
      </c>
      <c r="E153" s="227" t="s">
        <v>623</v>
      </c>
      <c r="F153" s="228"/>
      <c r="G153" s="173" t="s">
        <v>181</v>
      </c>
      <c r="H153" s="174">
        <v>5</v>
      </c>
      <c r="I153" s="175">
        <v>0</v>
      </c>
      <c r="J153" s="176"/>
      <c r="K153" s="175">
        <f t="shared" si="14"/>
        <v>0</v>
      </c>
      <c r="L153" s="176"/>
      <c r="M153" s="177"/>
      <c r="N153" s="178" t="s">
        <v>1</v>
      </c>
      <c r="O153" s="161" t="s">
        <v>37</v>
      </c>
      <c r="P153" s="162">
        <f t="shared" si="15"/>
        <v>0</v>
      </c>
      <c r="Q153" s="162">
        <f t="shared" si="16"/>
        <v>0</v>
      </c>
      <c r="R153" s="162">
        <f t="shared" si="17"/>
        <v>0</v>
      </c>
      <c r="S153" s="163">
        <v>0</v>
      </c>
      <c r="T153" s="163">
        <f t="shared" si="18"/>
        <v>0</v>
      </c>
      <c r="U153" s="163">
        <v>1.75E-3</v>
      </c>
      <c r="V153" s="163">
        <f t="shared" si="19"/>
        <v>8.7500000000000008E-3</v>
      </c>
      <c r="W153" s="163">
        <v>0</v>
      </c>
      <c r="X153" s="164">
        <f t="shared" si="20"/>
        <v>0</v>
      </c>
      <c r="Y153" s="26"/>
      <c r="Z153" s="26"/>
      <c r="AA153" s="26"/>
      <c r="AB153" s="26"/>
      <c r="AC153" s="26"/>
      <c r="AD153" s="26"/>
      <c r="AE153" s="26"/>
      <c r="AR153" s="165" t="s">
        <v>189</v>
      </c>
      <c r="AT153" s="165" t="s">
        <v>525</v>
      </c>
      <c r="AU153" s="165" t="s">
        <v>86</v>
      </c>
      <c r="AY153" s="14" t="s">
        <v>165</v>
      </c>
      <c r="BE153" s="166">
        <f t="shared" si="21"/>
        <v>0</v>
      </c>
      <c r="BF153" s="166">
        <f t="shared" si="22"/>
        <v>0</v>
      </c>
      <c r="BG153" s="166">
        <f t="shared" si="23"/>
        <v>0</v>
      </c>
      <c r="BH153" s="166">
        <f t="shared" si="24"/>
        <v>0</v>
      </c>
      <c r="BI153" s="166">
        <f t="shared" si="25"/>
        <v>0</v>
      </c>
      <c r="BJ153" s="14" t="s">
        <v>86</v>
      </c>
      <c r="BK153" s="166">
        <f t="shared" si="26"/>
        <v>0</v>
      </c>
      <c r="BL153" s="14" t="s">
        <v>170</v>
      </c>
      <c r="BM153" s="165" t="s">
        <v>624</v>
      </c>
    </row>
    <row r="154" spans="1:65" s="2" customFormat="1" ht="16.5" customHeight="1">
      <c r="A154" s="26"/>
      <c r="B154" s="154"/>
      <c r="C154" s="172" t="s">
        <v>231</v>
      </c>
      <c r="D154" s="172" t="s">
        <v>525</v>
      </c>
      <c r="E154" s="227" t="s">
        <v>625</v>
      </c>
      <c r="F154" s="228"/>
      <c r="G154" s="173" t="s">
        <v>181</v>
      </c>
      <c r="H154" s="174">
        <v>5</v>
      </c>
      <c r="I154" s="175">
        <v>0</v>
      </c>
      <c r="J154" s="176"/>
      <c r="K154" s="175">
        <f t="shared" si="14"/>
        <v>0</v>
      </c>
      <c r="L154" s="176"/>
      <c r="M154" s="177"/>
      <c r="N154" s="178" t="s">
        <v>1</v>
      </c>
      <c r="O154" s="161" t="s">
        <v>37</v>
      </c>
      <c r="P154" s="162">
        <f t="shared" si="15"/>
        <v>0</v>
      </c>
      <c r="Q154" s="162">
        <f t="shared" si="16"/>
        <v>0</v>
      </c>
      <c r="R154" s="162">
        <f t="shared" si="17"/>
        <v>0</v>
      </c>
      <c r="S154" s="163">
        <v>0</v>
      </c>
      <c r="T154" s="163">
        <f t="shared" si="18"/>
        <v>0</v>
      </c>
      <c r="U154" s="163">
        <v>4.2000000000000003E-2</v>
      </c>
      <c r="V154" s="163">
        <f t="shared" si="19"/>
        <v>0.21000000000000002</v>
      </c>
      <c r="W154" s="163">
        <v>0</v>
      </c>
      <c r="X154" s="164">
        <f t="shared" si="20"/>
        <v>0</v>
      </c>
      <c r="Y154" s="26"/>
      <c r="Z154" s="26"/>
      <c r="AA154" s="26"/>
      <c r="AB154" s="26"/>
      <c r="AC154" s="26"/>
      <c r="AD154" s="26"/>
      <c r="AE154" s="26"/>
      <c r="AR154" s="165" t="s">
        <v>189</v>
      </c>
      <c r="AT154" s="165" t="s">
        <v>525</v>
      </c>
      <c r="AU154" s="165" t="s">
        <v>86</v>
      </c>
      <c r="AY154" s="14" t="s">
        <v>165</v>
      </c>
      <c r="BE154" s="166">
        <f t="shared" si="21"/>
        <v>0</v>
      </c>
      <c r="BF154" s="166">
        <f t="shared" si="22"/>
        <v>0</v>
      </c>
      <c r="BG154" s="166">
        <f t="shared" si="23"/>
        <v>0</v>
      </c>
      <c r="BH154" s="166">
        <f t="shared" si="24"/>
        <v>0</v>
      </c>
      <c r="BI154" s="166">
        <f t="shared" si="25"/>
        <v>0</v>
      </c>
      <c r="BJ154" s="14" t="s">
        <v>86</v>
      </c>
      <c r="BK154" s="166">
        <f t="shared" si="26"/>
        <v>0</v>
      </c>
      <c r="BL154" s="14" t="s">
        <v>170</v>
      </c>
      <c r="BM154" s="165" t="s">
        <v>626</v>
      </c>
    </row>
    <row r="155" spans="1:65" s="2" customFormat="1" ht="24.2" customHeight="1">
      <c r="A155" s="26"/>
      <c r="B155" s="154"/>
      <c r="C155" s="172" t="s">
        <v>234</v>
      </c>
      <c r="D155" s="172" t="s">
        <v>525</v>
      </c>
      <c r="E155" s="227" t="s">
        <v>627</v>
      </c>
      <c r="F155" s="228"/>
      <c r="G155" s="173" t="s">
        <v>181</v>
      </c>
      <c r="H155" s="174">
        <v>5</v>
      </c>
      <c r="I155" s="175">
        <v>0</v>
      </c>
      <c r="J155" s="176"/>
      <c r="K155" s="175">
        <f t="shared" si="14"/>
        <v>0</v>
      </c>
      <c r="L155" s="176"/>
      <c r="M155" s="177"/>
      <c r="N155" s="178" t="s">
        <v>1</v>
      </c>
      <c r="O155" s="161" t="s">
        <v>37</v>
      </c>
      <c r="P155" s="162">
        <f t="shared" si="15"/>
        <v>0</v>
      </c>
      <c r="Q155" s="162">
        <f t="shared" si="16"/>
        <v>0</v>
      </c>
      <c r="R155" s="162">
        <f t="shared" si="17"/>
        <v>0</v>
      </c>
      <c r="S155" s="163">
        <v>0</v>
      </c>
      <c r="T155" s="163">
        <f t="shared" si="18"/>
        <v>0</v>
      </c>
      <c r="U155" s="163">
        <v>0.15229999999999999</v>
      </c>
      <c r="V155" s="163">
        <f t="shared" si="19"/>
        <v>0.76149999999999995</v>
      </c>
      <c r="W155" s="163">
        <v>0</v>
      </c>
      <c r="X155" s="164">
        <f t="shared" si="20"/>
        <v>0</v>
      </c>
      <c r="Y155" s="26"/>
      <c r="Z155" s="26"/>
      <c r="AA155" s="26"/>
      <c r="AB155" s="26"/>
      <c r="AC155" s="26"/>
      <c r="AD155" s="26"/>
      <c r="AE155" s="26"/>
      <c r="AR155" s="165" t="s">
        <v>189</v>
      </c>
      <c r="AT155" s="165" t="s">
        <v>525</v>
      </c>
      <c r="AU155" s="165" t="s">
        <v>86</v>
      </c>
      <c r="AY155" s="14" t="s">
        <v>165</v>
      </c>
      <c r="BE155" s="166">
        <f t="shared" si="21"/>
        <v>0</v>
      </c>
      <c r="BF155" s="166">
        <f t="shared" si="22"/>
        <v>0</v>
      </c>
      <c r="BG155" s="166">
        <f t="shared" si="23"/>
        <v>0</v>
      </c>
      <c r="BH155" s="166">
        <f t="shared" si="24"/>
        <v>0</v>
      </c>
      <c r="BI155" s="166">
        <f t="shared" si="25"/>
        <v>0</v>
      </c>
      <c r="BJ155" s="14" t="s">
        <v>86</v>
      </c>
      <c r="BK155" s="166">
        <f t="shared" si="26"/>
        <v>0</v>
      </c>
      <c r="BL155" s="14" t="s">
        <v>170</v>
      </c>
      <c r="BM155" s="165" t="s">
        <v>628</v>
      </c>
    </row>
    <row r="156" spans="1:65" s="2" customFormat="1" ht="16.5" customHeight="1">
      <c r="A156" s="26"/>
      <c r="B156" s="154"/>
      <c r="C156" s="155" t="s">
        <v>237</v>
      </c>
      <c r="D156" s="155" t="s">
        <v>167</v>
      </c>
      <c r="E156" s="223" t="s">
        <v>629</v>
      </c>
      <c r="F156" s="224"/>
      <c r="G156" s="156" t="s">
        <v>181</v>
      </c>
      <c r="H156" s="157">
        <v>1</v>
      </c>
      <c r="I156" s="158">
        <v>0</v>
      </c>
      <c r="J156" s="158">
        <v>0</v>
      </c>
      <c r="K156" s="158">
        <f t="shared" si="14"/>
        <v>0</v>
      </c>
      <c r="L156" s="159"/>
      <c r="M156" s="27"/>
      <c r="N156" s="160" t="s">
        <v>1</v>
      </c>
      <c r="O156" s="161" t="s">
        <v>37</v>
      </c>
      <c r="P156" s="162">
        <f t="shared" si="15"/>
        <v>0</v>
      </c>
      <c r="Q156" s="162">
        <f t="shared" si="16"/>
        <v>0</v>
      </c>
      <c r="R156" s="162">
        <f t="shared" si="17"/>
        <v>0</v>
      </c>
      <c r="S156" s="163">
        <v>9.9109999999999996</v>
      </c>
      <c r="T156" s="163">
        <f t="shared" si="18"/>
        <v>9.9109999999999996</v>
      </c>
      <c r="U156" s="163">
        <v>4.2874699999999999</v>
      </c>
      <c r="V156" s="163">
        <f t="shared" si="19"/>
        <v>4.2874699999999999</v>
      </c>
      <c r="W156" s="163">
        <v>0</v>
      </c>
      <c r="X156" s="164">
        <f t="shared" si="20"/>
        <v>0</v>
      </c>
      <c r="Y156" s="26"/>
      <c r="Z156" s="26"/>
      <c r="AA156" s="26"/>
      <c r="AB156" s="26"/>
      <c r="AC156" s="26"/>
      <c r="AD156" s="26"/>
      <c r="AE156" s="26"/>
      <c r="AR156" s="165" t="s">
        <v>170</v>
      </c>
      <c r="AT156" s="165" t="s">
        <v>167</v>
      </c>
      <c r="AU156" s="165" t="s">
        <v>86</v>
      </c>
      <c r="AY156" s="14" t="s">
        <v>165</v>
      </c>
      <c r="BE156" s="166">
        <f t="shared" si="21"/>
        <v>0</v>
      </c>
      <c r="BF156" s="166">
        <f t="shared" si="22"/>
        <v>0</v>
      </c>
      <c r="BG156" s="166">
        <f t="shared" si="23"/>
        <v>0</v>
      </c>
      <c r="BH156" s="166">
        <f t="shared" si="24"/>
        <v>0</v>
      </c>
      <c r="BI156" s="166">
        <f t="shared" si="25"/>
        <v>0</v>
      </c>
      <c r="BJ156" s="14" t="s">
        <v>86</v>
      </c>
      <c r="BK156" s="166">
        <f t="shared" si="26"/>
        <v>0</v>
      </c>
      <c r="BL156" s="14" t="s">
        <v>170</v>
      </c>
      <c r="BM156" s="165" t="s">
        <v>630</v>
      </c>
    </row>
    <row r="157" spans="1:65" s="2" customFormat="1" ht="16.5" customHeight="1">
      <c r="A157" s="26"/>
      <c r="B157" s="154"/>
      <c r="C157" s="172" t="s">
        <v>240</v>
      </c>
      <c r="D157" s="172" t="s">
        <v>525</v>
      </c>
      <c r="E157" s="227" t="s">
        <v>631</v>
      </c>
      <c r="F157" s="228"/>
      <c r="G157" s="173" t="s">
        <v>181</v>
      </c>
      <c r="H157" s="174">
        <v>1</v>
      </c>
      <c r="I157" s="175">
        <v>0</v>
      </c>
      <c r="J157" s="176"/>
      <c r="K157" s="175">
        <f t="shared" si="14"/>
        <v>0</v>
      </c>
      <c r="L157" s="176"/>
      <c r="M157" s="177"/>
      <c r="N157" s="178" t="s">
        <v>1</v>
      </c>
      <c r="O157" s="161" t="s">
        <v>37</v>
      </c>
      <c r="P157" s="162">
        <f t="shared" si="15"/>
        <v>0</v>
      </c>
      <c r="Q157" s="162">
        <f t="shared" si="16"/>
        <v>0</v>
      </c>
      <c r="R157" s="162">
        <f t="shared" si="17"/>
        <v>0</v>
      </c>
      <c r="S157" s="163">
        <v>0</v>
      </c>
      <c r="T157" s="163">
        <f t="shared" si="18"/>
        <v>0</v>
      </c>
      <c r="U157" s="163">
        <v>6.4000000000000005E-4</v>
      </c>
      <c r="V157" s="163">
        <f t="shared" si="19"/>
        <v>6.4000000000000005E-4</v>
      </c>
      <c r="W157" s="163">
        <v>0</v>
      </c>
      <c r="X157" s="164">
        <f t="shared" si="20"/>
        <v>0</v>
      </c>
      <c r="Y157" s="26"/>
      <c r="Z157" s="26"/>
      <c r="AA157" s="26"/>
      <c r="AB157" s="26"/>
      <c r="AC157" s="26"/>
      <c r="AD157" s="26"/>
      <c r="AE157" s="26"/>
      <c r="AR157" s="165" t="s">
        <v>189</v>
      </c>
      <c r="AT157" s="165" t="s">
        <v>525</v>
      </c>
      <c r="AU157" s="165" t="s">
        <v>86</v>
      </c>
      <c r="AY157" s="14" t="s">
        <v>165</v>
      </c>
      <c r="BE157" s="166">
        <f t="shared" si="21"/>
        <v>0</v>
      </c>
      <c r="BF157" s="166">
        <f t="shared" si="22"/>
        <v>0</v>
      </c>
      <c r="BG157" s="166">
        <f t="shared" si="23"/>
        <v>0</v>
      </c>
      <c r="BH157" s="166">
        <f t="shared" si="24"/>
        <v>0</v>
      </c>
      <c r="BI157" s="166">
        <f t="shared" si="25"/>
        <v>0</v>
      </c>
      <c r="BJ157" s="14" t="s">
        <v>86</v>
      </c>
      <c r="BK157" s="166">
        <f t="shared" si="26"/>
        <v>0</v>
      </c>
      <c r="BL157" s="14" t="s">
        <v>170</v>
      </c>
      <c r="BM157" s="165" t="s">
        <v>632</v>
      </c>
    </row>
    <row r="158" spans="1:65" s="2" customFormat="1" ht="16.5" customHeight="1">
      <c r="A158" s="26"/>
      <c r="B158" s="154"/>
      <c r="C158" s="155" t="s">
        <v>243</v>
      </c>
      <c r="D158" s="155" t="s">
        <v>167</v>
      </c>
      <c r="E158" s="223" t="s">
        <v>633</v>
      </c>
      <c r="F158" s="224"/>
      <c r="G158" s="156" t="s">
        <v>181</v>
      </c>
      <c r="H158" s="157">
        <v>1</v>
      </c>
      <c r="I158" s="158">
        <v>0</v>
      </c>
      <c r="J158" s="158">
        <v>0</v>
      </c>
      <c r="K158" s="158">
        <f t="shared" si="14"/>
        <v>0</v>
      </c>
      <c r="L158" s="159"/>
      <c r="M158" s="27"/>
      <c r="N158" s="160" t="s">
        <v>1</v>
      </c>
      <c r="O158" s="161" t="s">
        <v>37</v>
      </c>
      <c r="P158" s="162">
        <f t="shared" si="15"/>
        <v>0</v>
      </c>
      <c r="Q158" s="162">
        <f t="shared" si="16"/>
        <v>0</v>
      </c>
      <c r="R158" s="162">
        <f t="shared" si="17"/>
        <v>0</v>
      </c>
      <c r="S158" s="163">
        <v>1.9770000000000001</v>
      </c>
      <c r="T158" s="163">
        <f t="shared" si="18"/>
        <v>1.9770000000000001</v>
      </c>
      <c r="U158" s="163">
        <v>1.18035</v>
      </c>
      <c r="V158" s="163">
        <f t="shared" si="19"/>
        <v>1.18035</v>
      </c>
      <c r="W158" s="163">
        <v>0</v>
      </c>
      <c r="X158" s="164">
        <f t="shared" si="20"/>
        <v>0</v>
      </c>
      <c r="Y158" s="26"/>
      <c r="Z158" s="26"/>
      <c r="AA158" s="26"/>
      <c r="AB158" s="26"/>
      <c r="AC158" s="26"/>
      <c r="AD158" s="26"/>
      <c r="AE158" s="26"/>
      <c r="AR158" s="165" t="s">
        <v>170</v>
      </c>
      <c r="AT158" s="165" t="s">
        <v>167</v>
      </c>
      <c r="AU158" s="165" t="s">
        <v>86</v>
      </c>
      <c r="AY158" s="14" t="s">
        <v>165</v>
      </c>
      <c r="BE158" s="166">
        <f t="shared" si="21"/>
        <v>0</v>
      </c>
      <c r="BF158" s="166">
        <f t="shared" si="22"/>
        <v>0</v>
      </c>
      <c r="BG158" s="166">
        <f t="shared" si="23"/>
        <v>0</v>
      </c>
      <c r="BH158" s="166">
        <f t="shared" si="24"/>
        <v>0</v>
      </c>
      <c r="BI158" s="166">
        <f t="shared" si="25"/>
        <v>0</v>
      </c>
      <c r="BJ158" s="14" t="s">
        <v>86</v>
      </c>
      <c r="BK158" s="166">
        <f t="shared" si="26"/>
        <v>0</v>
      </c>
      <c r="BL158" s="14" t="s">
        <v>170</v>
      </c>
      <c r="BM158" s="165" t="s">
        <v>634</v>
      </c>
    </row>
    <row r="159" spans="1:65" s="2" customFormat="1" ht="16.5" customHeight="1">
      <c r="A159" s="26"/>
      <c r="B159" s="154"/>
      <c r="C159" s="155" t="s">
        <v>246</v>
      </c>
      <c r="D159" s="155" t="s">
        <v>167</v>
      </c>
      <c r="E159" s="223" t="s">
        <v>635</v>
      </c>
      <c r="F159" s="224"/>
      <c r="G159" s="156" t="s">
        <v>181</v>
      </c>
      <c r="H159" s="157">
        <v>1</v>
      </c>
      <c r="I159" s="158">
        <v>0</v>
      </c>
      <c r="J159" s="158">
        <v>0</v>
      </c>
      <c r="K159" s="158">
        <f t="shared" si="14"/>
        <v>0</v>
      </c>
      <c r="L159" s="159"/>
      <c r="M159" s="27"/>
      <c r="N159" s="160" t="s">
        <v>1</v>
      </c>
      <c r="O159" s="161" t="s">
        <v>37</v>
      </c>
      <c r="P159" s="162">
        <f t="shared" si="15"/>
        <v>0</v>
      </c>
      <c r="Q159" s="162">
        <f t="shared" si="16"/>
        <v>0</v>
      </c>
      <c r="R159" s="162">
        <f t="shared" si="17"/>
        <v>0</v>
      </c>
      <c r="S159" s="163">
        <v>0.35555500000000001</v>
      </c>
      <c r="T159" s="163">
        <f t="shared" si="18"/>
        <v>0.35555500000000001</v>
      </c>
      <c r="U159" s="163">
        <v>2.0000000000000002E-5</v>
      </c>
      <c r="V159" s="163">
        <f t="shared" si="19"/>
        <v>2.0000000000000002E-5</v>
      </c>
      <c r="W159" s="163">
        <v>0</v>
      </c>
      <c r="X159" s="164">
        <f t="shared" si="20"/>
        <v>0</v>
      </c>
      <c r="Y159" s="26"/>
      <c r="Z159" s="26"/>
      <c r="AA159" s="26"/>
      <c r="AB159" s="26"/>
      <c r="AC159" s="26"/>
      <c r="AD159" s="26"/>
      <c r="AE159" s="26"/>
      <c r="AR159" s="165" t="s">
        <v>170</v>
      </c>
      <c r="AT159" s="165" t="s">
        <v>167</v>
      </c>
      <c r="AU159" s="165" t="s">
        <v>86</v>
      </c>
      <c r="AY159" s="14" t="s">
        <v>165</v>
      </c>
      <c r="BE159" s="166">
        <f t="shared" si="21"/>
        <v>0</v>
      </c>
      <c r="BF159" s="166">
        <f t="shared" si="22"/>
        <v>0</v>
      </c>
      <c r="BG159" s="166">
        <f t="shared" si="23"/>
        <v>0</v>
      </c>
      <c r="BH159" s="166">
        <f t="shared" si="24"/>
        <v>0</v>
      </c>
      <c r="BI159" s="166">
        <f t="shared" si="25"/>
        <v>0</v>
      </c>
      <c r="BJ159" s="14" t="s">
        <v>86</v>
      </c>
      <c r="BK159" s="166">
        <f t="shared" si="26"/>
        <v>0</v>
      </c>
      <c r="BL159" s="14" t="s">
        <v>170</v>
      </c>
      <c r="BM159" s="165" t="s">
        <v>636</v>
      </c>
    </row>
    <row r="160" spans="1:65" s="2" customFormat="1" ht="33" customHeight="1">
      <c r="A160" s="26"/>
      <c r="B160" s="154"/>
      <c r="C160" s="155" t="s">
        <v>249</v>
      </c>
      <c r="D160" s="155" t="s">
        <v>167</v>
      </c>
      <c r="E160" s="223" t="s">
        <v>637</v>
      </c>
      <c r="F160" s="224"/>
      <c r="G160" s="156" t="s">
        <v>181</v>
      </c>
      <c r="H160" s="157">
        <v>1</v>
      </c>
      <c r="I160" s="158">
        <v>0</v>
      </c>
      <c r="J160" s="158">
        <v>0</v>
      </c>
      <c r="K160" s="158">
        <f t="shared" si="14"/>
        <v>0</v>
      </c>
      <c r="L160" s="159"/>
      <c r="M160" s="27"/>
      <c r="N160" s="160" t="s">
        <v>1</v>
      </c>
      <c r="O160" s="161" t="s">
        <v>37</v>
      </c>
      <c r="P160" s="162">
        <f t="shared" si="15"/>
        <v>0</v>
      </c>
      <c r="Q160" s="162">
        <f t="shared" si="16"/>
        <v>0</v>
      </c>
      <c r="R160" s="162">
        <f t="shared" si="17"/>
        <v>0</v>
      </c>
      <c r="S160" s="163">
        <v>1.5649999999999999</v>
      </c>
      <c r="T160" s="163">
        <f t="shared" si="18"/>
        <v>1.5649999999999999</v>
      </c>
      <c r="U160" s="163">
        <v>8.3999999999999995E-3</v>
      </c>
      <c r="V160" s="163">
        <f t="shared" si="19"/>
        <v>8.3999999999999995E-3</v>
      </c>
      <c r="W160" s="163">
        <v>0</v>
      </c>
      <c r="X160" s="164">
        <f t="shared" si="20"/>
        <v>0</v>
      </c>
      <c r="Y160" s="26"/>
      <c r="Z160" s="26"/>
      <c r="AA160" s="26"/>
      <c r="AB160" s="26"/>
      <c r="AC160" s="26"/>
      <c r="AD160" s="26"/>
      <c r="AE160" s="26"/>
      <c r="AR160" s="165" t="s">
        <v>170</v>
      </c>
      <c r="AT160" s="165" t="s">
        <v>167</v>
      </c>
      <c r="AU160" s="165" t="s">
        <v>86</v>
      </c>
      <c r="AY160" s="14" t="s">
        <v>165</v>
      </c>
      <c r="BE160" s="166">
        <f t="shared" si="21"/>
        <v>0</v>
      </c>
      <c r="BF160" s="166">
        <f t="shared" si="22"/>
        <v>0</v>
      </c>
      <c r="BG160" s="166">
        <f t="shared" si="23"/>
        <v>0</v>
      </c>
      <c r="BH160" s="166">
        <f t="shared" si="24"/>
        <v>0</v>
      </c>
      <c r="BI160" s="166">
        <f t="shared" si="25"/>
        <v>0</v>
      </c>
      <c r="BJ160" s="14" t="s">
        <v>86</v>
      </c>
      <c r="BK160" s="166">
        <f t="shared" si="26"/>
        <v>0</v>
      </c>
      <c r="BL160" s="14" t="s">
        <v>170</v>
      </c>
      <c r="BM160" s="165" t="s">
        <v>638</v>
      </c>
    </row>
    <row r="161" spans="1:65" s="2" customFormat="1" ht="16.5" customHeight="1">
      <c r="A161" s="26"/>
      <c r="B161" s="154"/>
      <c r="C161" s="172" t="s">
        <v>252</v>
      </c>
      <c r="D161" s="172" t="s">
        <v>525</v>
      </c>
      <c r="E161" s="227" t="s">
        <v>639</v>
      </c>
      <c r="F161" s="228"/>
      <c r="G161" s="173" t="s">
        <v>181</v>
      </c>
      <c r="H161" s="174">
        <v>1</v>
      </c>
      <c r="I161" s="175">
        <v>0</v>
      </c>
      <c r="J161" s="176"/>
      <c r="K161" s="175">
        <f t="shared" si="14"/>
        <v>0</v>
      </c>
      <c r="L161" s="176"/>
      <c r="M161" s="177"/>
      <c r="N161" s="178" t="s">
        <v>1</v>
      </c>
      <c r="O161" s="161" t="s">
        <v>37</v>
      </c>
      <c r="P161" s="162">
        <f t="shared" si="15"/>
        <v>0</v>
      </c>
      <c r="Q161" s="162">
        <f t="shared" si="16"/>
        <v>0</v>
      </c>
      <c r="R161" s="162">
        <f t="shared" si="17"/>
        <v>0</v>
      </c>
      <c r="S161" s="163">
        <v>0</v>
      </c>
      <c r="T161" s="163">
        <f t="shared" si="18"/>
        <v>0</v>
      </c>
      <c r="U161" s="163">
        <v>2.35E-2</v>
      </c>
      <c r="V161" s="163">
        <f t="shared" si="19"/>
        <v>2.35E-2</v>
      </c>
      <c r="W161" s="163">
        <v>0</v>
      </c>
      <c r="X161" s="164">
        <f t="shared" si="20"/>
        <v>0</v>
      </c>
      <c r="Y161" s="26"/>
      <c r="Z161" s="26"/>
      <c r="AA161" s="26"/>
      <c r="AB161" s="26"/>
      <c r="AC161" s="26"/>
      <c r="AD161" s="26"/>
      <c r="AE161" s="26"/>
      <c r="AR161" s="165" t="s">
        <v>189</v>
      </c>
      <c r="AT161" s="165" t="s">
        <v>525</v>
      </c>
      <c r="AU161" s="165" t="s">
        <v>86</v>
      </c>
      <c r="AY161" s="14" t="s">
        <v>165</v>
      </c>
      <c r="BE161" s="166">
        <f t="shared" si="21"/>
        <v>0</v>
      </c>
      <c r="BF161" s="166">
        <f t="shared" si="22"/>
        <v>0</v>
      </c>
      <c r="BG161" s="166">
        <f t="shared" si="23"/>
        <v>0</v>
      </c>
      <c r="BH161" s="166">
        <f t="shared" si="24"/>
        <v>0</v>
      </c>
      <c r="BI161" s="166">
        <f t="shared" si="25"/>
        <v>0</v>
      </c>
      <c r="BJ161" s="14" t="s">
        <v>86</v>
      </c>
      <c r="BK161" s="166">
        <f t="shared" si="26"/>
        <v>0</v>
      </c>
      <c r="BL161" s="14" t="s">
        <v>170</v>
      </c>
      <c r="BM161" s="165" t="s">
        <v>640</v>
      </c>
    </row>
    <row r="162" spans="1:65" s="12" customFormat="1" ht="22.9" customHeight="1">
      <c r="B162" s="141"/>
      <c r="D162" s="142" t="s">
        <v>72</v>
      </c>
      <c r="E162" s="152" t="s">
        <v>192</v>
      </c>
      <c r="F162" s="152" t="s">
        <v>316</v>
      </c>
      <c r="K162" s="153">
        <f>BK162</f>
        <v>0</v>
      </c>
      <c r="M162" s="141"/>
      <c r="N162" s="145"/>
      <c r="O162" s="146"/>
      <c r="P162" s="146"/>
      <c r="Q162" s="147">
        <f>Q163</f>
        <v>0</v>
      </c>
      <c r="R162" s="147">
        <f>R163</f>
        <v>0</v>
      </c>
      <c r="S162" s="146"/>
      <c r="T162" s="148">
        <f>T163</f>
        <v>4.2519999999999998</v>
      </c>
      <c r="U162" s="146"/>
      <c r="V162" s="148">
        <f>V163</f>
        <v>0</v>
      </c>
      <c r="W162" s="146"/>
      <c r="X162" s="149">
        <f>X163</f>
        <v>0.11799999999999999</v>
      </c>
      <c r="AR162" s="142" t="s">
        <v>80</v>
      </c>
      <c r="AT162" s="150" t="s">
        <v>72</v>
      </c>
      <c r="AU162" s="150" t="s">
        <v>80</v>
      </c>
      <c r="AY162" s="142" t="s">
        <v>165</v>
      </c>
      <c r="BK162" s="151">
        <f>BK163</f>
        <v>0</v>
      </c>
    </row>
    <row r="163" spans="1:65" s="2" customFormat="1" ht="24.2" customHeight="1">
      <c r="A163" s="26"/>
      <c r="B163" s="154"/>
      <c r="C163" s="155" t="s">
        <v>255</v>
      </c>
      <c r="D163" s="155" t="s">
        <v>167</v>
      </c>
      <c r="E163" s="223" t="s">
        <v>641</v>
      </c>
      <c r="F163" s="224"/>
      <c r="G163" s="156" t="s">
        <v>181</v>
      </c>
      <c r="H163" s="157">
        <v>2</v>
      </c>
      <c r="I163" s="158">
        <v>0</v>
      </c>
      <c r="J163" s="158">
        <v>0</v>
      </c>
      <c r="K163" s="158">
        <f>ROUND(P163*H163,2)</f>
        <v>0</v>
      </c>
      <c r="L163" s="159"/>
      <c r="M163" s="27"/>
      <c r="N163" s="160" t="s">
        <v>1</v>
      </c>
      <c r="O163" s="161" t="s">
        <v>37</v>
      </c>
      <c r="P163" s="162">
        <f>I163+J163</f>
        <v>0</v>
      </c>
      <c r="Q163" s="162">
        <f>ROUND(I163*H163,2)</f>
        <v>0</v>
      </c>
      <c r="R163" s="162">
        <f>ROUND(J163*H163,2)</f>
        <v>0</v>
      </c>
      <c r="S163" s="163">
        <v>2.1259999999999999</v>
      </c>
      <c r="T163" s="163">
        <f>S163*H163</f>
        <v>4.2519999999999998</v>
      </c>
      <c r="U163" s="163">
        <v>0</v>
      </c>
      <c r="V163" s="163">
        <f>U163*H163</f>
        <v>0</v>
      </c>
      <c r="W163" s="163">
        <v>5.8999999999999997E-2</v>
      </c>
      <c r="X163" s="164">
        <f>W163*H163</f>
        <v>0.11799999999999999</v>
      </c>
      <c r="Y163" s="26"/>
      <c r="Z163" s="26"/>
      <c r="AA163" s="26"/>
      <c r="AB163" s="26"/>
      <c r="AC163" s="26"/>
      <c r="AD163" s="26"/>
      <c r="AE163" s="26"/>
      <c r="AR163" s="165" t="s">
        <v>170</v>
      </c>
      <c r="AT163" s="165" t="s">
        <v>167</v>
      </c>
      <c r="AU163" s="165" t="s">
        <v>86</v>
      </c>
      <c r="AY163" s="14" t="s">
        <v>165</v>
      </c>
      <c r="BE163" s="166">
        <f>IF(O163="základná",K163,0)</f>
        <v>0</v>
      </c>
      <c r="BF163" s="166">
        <f>IF(O163="znížená",K163,0)</f>
        <v>0</v>
      </c>
      <c r="BG163" s="166">
        <f>IF(O163="zákl. prenesená",K163,0)</f>
        <v>0</v>
      </c>
      <c r="BH163" s="166">
        <f>IF(O163="zníž. prenesená",K163,0)</f>
        <v>0</v>
      </c>
      <c r="BI163" s="166">
        <f>IF(O163="nulová",K163,0)</f>
        <v>0</v>
      </c>
      <c r="BJ163" s="14" t="s">
        <v>86</v>
      </c>
      <c r="BK163" s="166">
        <f>ROUND(P163*H163,2)</f>
        <v>0</v>
      </c>
      <c r="BL163" s="14" t="s">
        <v>170</v>
      </c>
      <c r="BM163" s="165" t="s">
        <v>642</v>
      </c>
    </row>
    <row r="164" spans="1:65" s="12" customFormat="1" ht="22.9" customHeight="1">
      <c r="B164" s="141"/>
      <c r="D164" s="142" t="s">
        <v>72</v>
      </c>
      <c r="E164" s="152" t="s">
        <v>559</v>
      </c>
      <c r="F164" s="152" t="s">
        <v>560</v>
      </c>
      <c r="K164" s="153">
        <f>BK164</f>
        <v>0</v>
      </c>
      <c r="M164" s="141"/>
      <c r="N164" s="145"/>
      <c r="O164" s="146"/>
      <c r="P164" s="146"/>
      <c r="Q164" s="147">
        <f>Q165</f>
        <v>0</v>
      </c>
      <c r="R164" s="147">
        <f>R165</f>
        <v>0</v>
      </c>
      <c r="S164" s="146"/>
      <c r="T164" s="148">
        <f>T165</f>
        <v>45.388268000000004</v>
      </c>
      <c r="U164" s="146"/>
      <c r="V164" s="148">
        <f>V165</f>
        <v>0</v>
      </c>
      <c r="W164" s="146"/>
      <c r="X164" s="149">
        <f>X165</f>
        <v>0</v>
      </c>
      <c r="AR164" s="142" t="s">
        <v>80</v>
      </c>
      <c r="AT164" s="150" t="s">
        <v>72</v>
      </c>
      <c r="AU164" s="150" t="s">
        <v>80</v>
      </c>
      <c r="AY164" s="142" t="s">
        <v>165</v>
      </c>
      <c r="BK164" s="151">
        <f>BK165</f>
        <v>0</v>
      </c>
    </row>
    <row r="165" spans="1:65" s="2" customFormat="1" ht="33" customHeight="1">
      <c r="A165" s="26"/>
      <c r="B165" s="154"/>
      <c r="C165" s="155" t="s">
        <v>258</v>
      </c>
      <c r="D165" s="155" t="s">
        <v>167</v>
      </c>
      <c r="E165" s="223" t="s">
        <v>643</v>
      </c>
      <c r="F165" s="224"/>
      <c r="G165" s="156" t="s">
        <v>562</v>
      </c>
      <c r="H165" s="157">
        <v>35.212000000000003</v>
      </c>
      <c r="I165" s="158">
        <v>0</v>
      </c>
      <c r="J165" s="158">
        <v>0</v>
      </c>
      <c r="K165" s="158">
        <f>ROUND(P165*H165,2)</f>
        <v>0</v>
      </c>
      <c r="L165" s="159"/>
      <c r="M165" s="27"/>
      <c r="N165" s="160" t="s">
        <v>1</v>
      </c>
      <c r="O165" s="161" t="s">
        <v>37</v>
      </c>
      <c r="P165" s="162">
        <f>I165+J165</f>
        <v>0</v>
      </c>
      <c r="Q165" s="162">
        <f>ROUND(I165*H165,2)</f>
        <v>0</v>
      </c>
      <c r="R165" s="162">
        <f>ROUND(J165*H165,2)</f>
        <v>0</v>
      </c>
      <c r="S165" s="163">
        <v>1.2889999999999999</v>
      </c>
      <c r="T165" s="163">
        <f>S165*H165</f>
        <v>45.388268000000004</v>
      </c>
      <c r="U165" s="163">
        <v>0</v>
      </c>
      <c r="V165" s="163">
        <f>U165*H165</f>
        <v>0</v>
      </c>
      <c r="W165" s="163">
        <v>0</v>
      </c>
      <c r="X165" s="164">
        <f>W165*H165</f>
        <v>0</v>
      </c>
      <c r="Y165" s="26"/>
      <c r="Z165" s="26"/>
      <c r="AA165" s="26"/>
      <c r="AB165" s="26"/>
      <c r="AC165" s="26"/>
      <c r="AD165" s="26"/>
      <c r="AE165" s="26"/>
      <c r="AR165" s="165" t="s">
        <v>170</v>
      </c>
      <c r="AT165" s="165" t="s">
        <v>167</v>
      </c>
      <c r="AU165" s="165" t="s">
        <v>86</v>
      </c>
      <c r="AY165" s="14" t="s">
        <v>165</v>
      </c>
      <c r="BE165" s="166">
        <f>IF(O165="základná",K165,0)</f>
        <v>0</v>
      </c>
      <c r="BF165" s="166">
        <f>IF(O165="znížená",K165,0)</f>
        <v>0</v>
      </c>
      <c r="BG165" s="166">
        <f>IF(O165="zákl. prenesená",K165,0)</f>
        <v>0</v>
      </c>
      <c r="BH165" s="166">
        <f>IF(O165="zníž. prenesená",K165,0)</f>
        <v>0</v>
      </c>
      <c r="BI165" s="166">
        <f>IF(O165="nulová",K165,0)</f>
        <v>0</v>
      </c>
      <c r="BJ165" s="14" t="s">
        <v>86</v>
      </c>
      <c r="BK165" s="166">
        <f>ROUND(P165*H165,2)</f>
        <v>0</v>
      </c>
      <c r="BL165" s="14" t="s">
        <v>170</v>
      </c>
      <c r="BM165" s="165" t="s">
        <v>644</v>
      </c>
    </row>
    <row r="166" spans="1:65" s="12" customFormat="1" ht="25.9" customHeight="1">
      <c r="B166" s="141"/>
      <c r="D166" s="142" t="s">
        <v>72</v>
      </c>
      <c r="E166" s="143" t="s">
        <v>363</v>
      </c>
      <c r="F166" s="143" t="s">
        <v>364</v>
      </c>
      <c r="K166" s="144">
        <f>BK166</f>
        <v>0</v>
      </c>
      <c r="M166" s="141"/>
      <c r="N166" s="145"/>
      <c r="O166" s="146"/>
      <c r="P166" s="146"/>
      <c r="Q166" s="147">
        <f>Q167</f>
        <v>0</v>
      </c>
      <c r="R166" s="147">
        <f>R167</f>
        <v>0</v>
      </c>
      <c r="S166" s="146"/>
      <c r="T166" s="148">
        <f>T167</f>
        <v>2.1844399999999999</v>
      </c>
      <c r="U166" s="146"/>
      <c r="V166" s="148">
        <f>V167</f>
        <v>1.06E-3</v>
      </c>
      <c r="W166" s="146"/>
      <c r="X166" s="149">
        <f>X167</f>
        <v>0</v>
      </c>
      <c r="AR166" s="142" t="s">
        <v>86</v>
      </c>
      <c r="AT166" s="150" t="s">
        <v>72</v>
      </c>
      <c r="AU166" s="150" t="s">
        <v>73</v>
      </c>
      <c r="AY166" s="142" t="s">
        <v>165</v>
      </c>
      <c r="BK166" s="151">
        <f>BK167</f>
        <v>0</v>
      </c>
    </row>
    <row r="167" spans="1:65" s="12" customFormat="1" ht="22.9" customHeight="1">
      <c r="B167" s="141"/>
      <c r="D167" s="142" t="s">
        <v>72</v>
      </c>
      <c r="E167" s="152" t="s">
        <v>645</v>
      </c>
      <c r="F167" s="152" t="s">
        <v>646</v>
      </c>
      <c r="K167" s="153">
        <f>BK167</f>
        <v>0</v>
      </c>
      <c r="M167" s="141"/>
      <c r="N167" s="145"/>
      <c r="O167" s="146"/>
      <c r="P167" s="146"/>
      <c r="Q167" s="147">
        <f>SUM(Q168:Q170)</f>
        <v>0</v>
      </c>
      <c r="R167" s="147">
        <f>SUM(R168:R170)</f>
        <v>0</v>
      </c>
      <c r="S167" s="146"/>
      <c r="T167" s="148">
        <f>SUM(T168:T170)</f>
        <v>2.1844399999999999</v>
      </c>
      <c r="U167" s="146"/>
      <c r="V167" s="148">
        <f>SUM(V168:V170)</f>
        <v>1.06E-3</v>
      </c>
      <c r="W167" s="146"/>
      <c r="X167" s="149">
        <f>SUM(X168:X170)</f>
        <v>0</v>
      </c>
      <c r="AR167" s="142" t="s">
        <v>86</v>
      </c>
      <c r="AT167" s="150" t="s">
        <v>72</v>
      </c>
      <c r="AU167" s="150" t="s">
        <v>80</v>
      </c>
      <c r="AY167" s="142" t="s">
        <v>165</v>
      </c>
      <c r="BK167" s="151">
        <f>SUM(BK168:BK170)</f>
        <v>0</v>
      </c>
    </row>
    <row r="168" spans="1:65" s="2" customFormat="1" ht="33" customHeight="1">
      <c r="A168" s="26"/>
      <c r="B168" s="154"/>
      <c r="C168" s="155" t="s">
        <v>261</v>
      </c>
      <c r="D168" s="155" t="s">
        <v>167</v>
      </c>
      <c r="E168" s="223" t="s">
        <v>647</v>
      </c>
      <c r="F168" s="224"/>
      <c r="G168" s="156" t="s">
        <v>181</v>
      </c>
      <c r="H168" s="157">
        <v>2</v>
      </c>
      <c r="I168" s="158">
        <v>0</v>
      </c>
      <c r="J168" s="158">
        <v>0</v>
      </c>
      <c r="K168" s="158">
        <f>ROUND(P168*H168,2)</f>
        <v>0</v>
      </c>
      <c r="L168" s="159"/>
      <c r="M168" s="27"/>
      <c r="N168" s="160" t="s">
        <v>1</v>
      </c>
      <c r="O168" s="161" t="s">
        <v>37</v>
      </c>
      <c r="P168" s="162">
        <f>I168+J168</f>
        <v>0</v>
      </c>
      <c r="Q168" s="162">
        <f>ROUND(I168*H168,2)</f>
        <v>0</v>
      </c>
      <c r="R168" s="162">
        <f>ROUND(J168*H168,2)</f>
        <v>0</v>
      </c>
      <c r="S168" s="163">
        <v>1.09222</v>
      </c>
      <c r="T168" s="163">
        <f>S168*H168</f>
        <v>2.1844399999999999</v>
      </c>
      <c r="U168" s="163">
        <v>2.0000000000000001E-4</v>
      </c>
      <c r="V168" s="163">
        <f>U168*H168</f>
        <v>4.0000000000000002E-4</v>
      </c>
      <c r="W168" s="163">
        <v>0</v>
      </c>
      <c r="X168" s="164">
        <f>W168*H168</f>
        <v>0</v>
      </c>
      <c r="Y168" s="26"/>
      <c r="Z168" s="26"/>
      <c r="AA168" s="26"/>
      <c r="AB168" s="26"/>
      <c r="AC168" s="26"/>
      <c r="AD168" s="26"/>
      <c r="AE168" s="26"/>
      <c r="AR168" s="165" t="s">
        <v>214</v>
      </c>
      <c r="AT168" s="165" t="s">
        <v>167</v>
      </c>
      <c r="AU168" s="165" t="s">
        <v>86</v>
      </c>
      <c r="AY168" s="14" t="s">
        <v>165</v>
      </c>
      <c r="BE168" s="166">
        <f>IF(O168="základná",K168,0)</f>
        <v>0</v>
      </c>
      <c r="BF168" s="166">
        <f>IF(O168="znížená",K168,0)</f>
        <v>0</v>
      </c>
      <c r="BG168" s="166">
        <f>IF(O168="zákl. prenesená",K168,0)</f>
        <v>0</v>
      </c>
      <c r="BH168" s="166">
        <f>IF(O168="zníž. prenesená",K168,0)</f>
        <v>0</v>
      </c>
      <c r="BI168" s="166">
        <f>IF(O168="nulová",K168,0)</f>
        <v>0</v>
      </c>
      <c r="BJ168" s="14" t="s">
        <v>86</v>
      </c>
      <c r="BK168" s="166">
        <f>ROUND(P168*H168,2)</f>
        <v>0</v>
      </c>
      <c r="BL168" s="14" t="s">
        <v>214</v>
      </c>
      <c r="BM168" s="165" t="s">
        <v>648</v>
      </c>
    </row>
    <row r="169" spans="1:65" s="2" customFormat="1" ht="16.5" customHeight="1">
      <c r="A169" s="26"/>
      <c r="B169" s="154"/>
      <c r="C169" s="172" t="s">
        <v>264</v>
      </c>
      <c r="D169" s="172" t="s">
        <v>525</v>
      </c>
      <c r="E169" s="227" t="s">
        <v>649</v>
      </c>
      <c r="F169" s="228"/>
      <c r="G169" s="173" t="s">
        <v>650</v>
      </c>
      <c r="H169" s="174">
        <v>0.66</v>
      </c>
      <c r="I169" s="175">
        <v>0</v>
      </c>
      <c r="J169" s="176"/>
      <c r="K169" s="175">
        <f>ROUND(P169*H169,2)</f>
        <v>0</v>
      </c>
      <c r="L169" s="176"/>
      <c r="M169" s="177"/>
      <c r="N169" s="178" t="s">
        <v>1</v>
      </c>
      <c r="O169" s="161" t="s">
        <v>37</v>
      </c>
      <c r="P169" s="162">
        <f>I169+J169</f>
        <v>0</v>
      </c>
      <c r="Q169" s="162">
        <f>ROUND(I169*H169,2)</f>
        <v>0</v>
      </c>
      <c r="R169" s="162">
        <f>ROUND(J169*H169,2)</f>
        <v>0</v>
      </c>
      <c r="S169" s="163">
        <v>0</v>
      </c>
      <c r="T169" s="163">
        <f>S169*H169</f>
        <v>0</v>
      </c>
      <c r="U169" s="163">
        <v>1E-3</v>
      </c>
      <c r="V169" s="163">
        <f>U169*H169</f>
        <v>6.6E-4</v>
      </c>
      <c r="W169" s="163">
        <v>0</v>
      </c>
      <c r="X169" s="164">
        <f>W169*H169</f>
        <v>0</v>
      </c>
      <c r="Y169" s="26"/>
      <c r="Z169" s="26"/>
      <c r="AA169" s="26"/>
      <c r="AB169" s="26"/>
      <c r="AC169" s="26"/>
      <c r="AD169" s="26"/>
      <c r="AE169" s="26"/>
      <c r="AR169" s="165" t="s">
        <v>261</v>
      </c>
      <c r="AT169" s="165" t="s">
        <v>525</v>
      </c>
      <c r="AU169" s="165" t="s">
        <v>86</v>
      </c>
      <c r="AY169" s="14" t="s">
        <v>165</v>
      </c>
      <c r="BE169" s="166">
        <f>IF(O169="základná",K169,0)</f>
        <v>0</v>
      </c>
      <c r="BF169" s="166">
        <f>IF(O169="znížená",K169,0)</f>
        <v>0</v>
      </c>
      <c r="BG169" s="166">
        <f>IF(O169="zákl. prenesená",K169,0)</f>
        <v>0</v>
      </c>
      <c r="BH169" s="166">
        <f>IF(O169="zníž. prenesená",K169,0)</f>
        <v>0</v>
      </c>
      <c r="BI169" s="166">
        <f>IF(O169="nulová",K169,0)</f>
        <v>0</v>
      </c>
      <c r="BJ169" s="14" t="s">
        <v>86</v>
      </c>
      <c r="BK169" s="166">
        <f>ROUND(P169*H169,2)</f>
        <v>0</v>
      </c>
      <c r="BL169" s="14" t="s">
        <v>214</v>
      </c>
      <c r="BM169" s="165" t="s">
        <v>651</v>
      </c>
    </row>
    <row r="170" spans="1:65" s="2" customFormat="1" ht="24.2" customHeight="1">
      <c r="A170" s="26"/>
      <c r="B170" s="154"/>
      <c r="C170" s="155" t="s">
        <v>267</v>
      </c>
      <c r="D170" s="155" t="s">
        <v>167</v>
      </c>
      <c r="E170" s="223" t="s">
        <v>652</v>
      </c>
      <c r="F170" s="224"/>
      <c r="G170" s="156" t="s">
        <v>580</v>
      </c>
      <c r="H170" s="157">
        <v>0.53400000000000003</v>
      </c>
      <c r="I170" s="158">
        <v>0</v>
      </c>
      <c r="J170" s="158">
        <v>0</v>
      </c>
      <c r="K170" s="158">
        <f>ROUND(P170*H170,2)</f>
        <v>0</v>
      </c>
      <c r="L170" s="159"/>
      <c r="M170" s="27"/>
      <c r="N170" s="167" t="s">
        <v>1</v>
      </c>
      <c r="O170" s="168" t="s">
        <v>37</v>
      </c>
      <c r="P170" s="169">
        <f>I170+J170</f>
        <v>0</v>
      </c>
      <c r="Q170" s="169">
        <f>ROUND(I170*H170,2)</f>
        <v>0</v>
      </c>
      <c r="R170" s="169">
        <f>ROUND(J170*H170,2)</f>
        <v>0</v>
      </c>
      <c r="S170" s="170">
        <v>0</v>
      </c>
      <c r="T170" s="170">
        <f>S170*H170</f>
        <v>0</v>
      </c>
      <c r="U170" s="170">
        <v>0</v>
      </c>
      <c r="V170" s="170">
        <f>U170*H170</f>
        <v>0</v>
      </c>
      <c r="W170" s="170">
        <v>0</v>
      </c>
      <c r="X170" s="171">
        <f>W170*H170</f>
        <v>0</v>
      </c>
      <c r="Y170" s="26"/>
      <c r="Z170" s="26"/>
      <c r="AA170" s="26"/>
      <c r="AB170" s="26"/>
      <c r="AC170" s="26"/>
      <c r="AD170" s="26"/>
      <c r="AE170" s="26"/>
      <c r="AR170" s="165" t="s">
        <v>214</v>
      </c>
      <c r="AT170" s="165" t="s">
        <v>167</v>
      </c>
      <c r="AU170" s="165" t="s">
        <v>86</v>
      </c>
      <c r="AY170" s="14" t="s">
        <v>165</v>
      </c>
      <c r="BE170" s="166">
        <f>IF(O170="základná",K170,0)</f>
        <v>0</v>
      </c>
      <c r="BF170" s="166">
        <f>IF(O170="znížená",K170,0)</f>
        <v>0</v>
      </c>
      <c r="BG170" s="166">
        <f>IF(O170="zákl. prenesená",K170,0)</f>
        <v>0</v>
      </c>
      <c r="BH170" s="166">
        <f>IF(O170="zníž. prenesená",K170,0)</f>
        <v>0</v>
      </c>
      <c r="BI170" s="166">
        <f>IF(O170="nulová",K170,0)</f>
        <v>0</v>
      </c>
      <c r="BJ170" s="14" t="s">
        <v>86</v>
      </c>
      <c r="BK170" s="166">
        <f>ROUND(P170*H170,2)</f>
        <v>0</v>
      </c>
      <c r="BL170" s="14" t="s">
        <v>214</v>
      </c>
      <c r="BM170" s="165" t="s">
        <v>653</v>
      </c>
    </row>
    <row r="171" spans="1:65" s="2" customFormat="1" ht="6.95" customHeight="1">
      <c r="A171" s="26"/>
      <c r="B171" s="44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27"/>
      <c r="N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</row>
  </sheetData>
  <mergeCells count="44">
    <mergeCell ref="E87:H87"/>
    <mergeCell ref="E116:H116"/>
    <mergeCell ref="E118:H118"/>
    <mergeCell ref="M2:Z2"/>
    <mergeCell ref="E7:H7"/>
    <mergeCell ref="E9:H9"/>
    <mergeCell ref="E18:H18"/>
    <mergeCell ref="E27:H27"/>
    <mergeCell ref="E85:H85"/>
    <mergeCell ref="E125:F125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41:F141"/>
    <mergeCell ref="E142:F142"/>
    <mergeCell ref="E143:F143"/>
    <mergeCell ref="E145:F145"/>
    <mergeCell ref="E147:F147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E163:F163"/>
    <mergeCell ref="E165:F165"/>
    <mergeCell ref="E168:F168"/>
    <mergeCell ref="E169:F169"/>
    <mergeCell ref="E170:F17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M131"/>
  <sheetViews>
    <sheetView showGridLines="0" workbookViewId="0">
      <selection activeCell="M2" sqref="M2:Z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8"/>
    </row>
    <row r="2" spans="1:46" s="1" customFormat="1" ht="36.950000000000003" customHeight="1">
      <c r="M2" s="210" t="s">
        <v>6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T2" s="14" t="s">
        <v>111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73</v>
      </c>
    </row>
    <row r="4" spans="1:46" s="1" customFormat="1" ht="24.95" customHeight="1">
      <c r="B4" s="17"/>
      <c r="D4" s="18" t="s">
        <v>127</v>
      </c>
      <c r="M4" s="17"/>
      <c r="N4" s="99" t="s">
        <v>10</v>
      </c>
      <c r="AT4" s="14" t="s">
        <v>3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23" t="s">
        <v>14</v>
      </c>
      <c r="M6" s="17"/>
    </row>
    <row r="7" spans="1:46" s="1" customFormat="1" ht="26.25" customHeight="1">
      <c r="B7" s="17"/>
      <c r="E7" s="225" t="str">
        <f>'Rekapitulácia stavby'!K6</f>
        <v>ROZVOJ CESTOVNÉHO RUCHU V OKOLÍ RÁKOCZIHO KAŠTIEĽA V BORŠI</v>
      </c>
      <c r="F7" s="226"/>
      <c r="G7" s="226"/>
      <c r="H7" s="226"/>
      <c r="M7" s="17"/>
    </row>
    <row r="8" spans="1:46" s="1" customFormat="1" ht="12" customHeight="1">
      <c r="B8" s="17"/>
      <c r="D8" s="23" t="s">
        <v>128</v>
      </c>
      <c r="M8" s="17"/>
    </row>
    <row r="9" spans="1:46" s="2" customFormat="1" ht="16.5" customHeight="1">
      <c r="A9" s="26"/>
      <c r="B9" s="27"/>
      <c r="C9" s="26"/>
      <c r="D9" s="26"/>
      <c r="E9" s="225" t="s">
        <v>654</v>
      </c>
      <c r="F9" s="221"/>
      <c r="G9" s="221"/>
      <c r="H9" s="221"/>
      <c r="I9" s="26"/>
      <c r="J9" s="26"/>
      <c r="K9" s="26"/>
      <c r="L9" s="26"/>
      <c r="M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130</v>
      </c>
      <c r="E10" s="26"/>
      <c r="F10" s="26"/>
      <c r="G10" s="26"/>
      <c r="H10" s="26"/>
      <c r="I10" s="26"/>
      <c r="J10" s="26"/>
      <c r="K10" s="26"/>
      <c r="L10" s="26"/>
      <c r="M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84" t="s">
        <v>655</v>
      </c>
      <c r="F11" s="221"/>
      <c r="G11" s="221"/>
      <c r="H11" s="221"/>
      <c r="I11" s="26"/>
      <c r="J11" s="26"/>
      <c r="K11" s="26"/>
      <c r="L11" s="26"/>
      <c r="M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16</v>
      </c>
      <c r="E13" s="26"/>
      <c r="F13" s="21" t="s">
        <v>1</v>
      </c>
      <c r="G13" s="26"/>
      <c r="H13" s="26"/>
      <c r="I13" s="23" t="s">
        <v>17</v>
      </c>
      <c r="J13" s="21" t="s">
        <v>1</v>
      </c>
      <c r="K13" s="26"/>
      <c r="L13" s="26"/>
      <c r="M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18</v>
      </c>
      <c r="E14" s="26"/>
      <c r="F14" s="21" t="s">
        <v>19</v>
      </c>
      <c r="G14" s="26"/>
      <c r="H14" s="26"/>
      <c r="I14" s="23" t="s">
        <v>20</v>
      </c>
      <c r="J14" s="52">
        <f>'Rekapitulácia stavby'!AN8</f>
        <v>44684</v>
      </c>
      <c r="K14" s="26"/>
      <c r="L14" s="26"/>
      <c r="M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26"/>
      <c r="M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26"/>
      <c r="M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26"/>
      <c r="M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93" t="str">
        <f>'Rekapitulácia stavby'!E14</f>
        <v xml:space="preserve"> </v>
      </c>
      <c r="F20" s="193"/>
      <c r="G20" s="193"/>
      <c r="H20" s="193"/>
      <c r="I20" s="23" t="s">
        <v>24</v>
      </c>
      <c r="J20" s="21" t="str">
        <f>'Rekapitulácia stavby'!AN14</f>
        <v/>
      </c>
      <c r="K20" s="26"/>
      <c r="L20" s="26"/>
      <c r="M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26"/>
      <c r="M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26"/>
      <c r="M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29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26"/>
      <c r="M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26"/>
      <c r="M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30</v>
      </c>
      <c r="E28" s="26"/>
      <c r="F28" s="26"/>
      <c r="G28" s="26"/>
      <c r="H28" s="26"/>
      <c r="I28" s="26"/>
      <c r="J28" s="26"/>
      <c r="K28" s="26"/>
      <c r="L28" s="26"/>
      <c r="M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100"/>
      <c r="B29" s="101"/>
      <c r="C29" s="100"/>
      <c r="D29" s="100"/>
      <c r="E29" s="196" t="s">
        <v>1</v>
      </c>
      <c r="F29" s="196"/>
      <c r="G29" s="196"/>
      <c r="H29" s="196"/>
      <c r="I29" s="100"/>
      <c r="J29" s="100"/>
      <c r="K29" s="100"/>
      <c r="L29" s="100"/>
      <c r="M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63"/>
      <c r="M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2.75">
      <c r="A32" s="26"/>
      <c r="B32" s="27"/>
      <c r="C32" s="26"/>
      <c r="D32" s="26"/>
      <c r="E32" s="23" t="s">
        <v>132</v>
      </c>
      <c r="F32" s="26"/>
      <c r="G32" s="26"/>
      <c r="H32" s="26"/>
      <c r="I32" s="26"/>
      <c r="J32" s="26"/>
      <c r="K32" s="103">
        <f>I98</f>
        <v>0</v>
      </c>
      <c r="L32" s="26"/>
      <c r="M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2.75">
      <c r="A33" s="26"/>
      <c r="B33" s="27"/>
      <c r="C33" s="26"/>
      <c r="D33" s="26"/>
      <c r="E33" s="23" t="s">
        <v>133</v>
      </c>
      <c r="F33" s="26"/>
      <c r="G33" s="26"/>
      <c r="H33" s="26"/>
      <c r="I33" s="26"/>
      <c r="J33" s="26"/>
      <c r="K33" s="103">
        <f>J98</f>
        <v>0</v>
      </c>
      <c r="L33" s="26"/>
      <c r="M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104" t="s">
        <v>31</v>
      </c>
      <c r="E34" s="26"/>
      <c r="F34" s="26"/>
      <c r="G34" s="26"/>
      <c r="H34" s="26"/>
      <c r="I34" s="26"/>
      <c r="J34" s="26"/>
      <c r="K34" s="68">
        <f>ROUND(K122, 2)</f>
        <v>0</v>
      </c>
      <c r="L34" s="26"/>
      <c r="M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3"/>
      <c r="E35" s="63"/>
      <c r="F35" s="63"/>
      <c r="G35" s="63"/>
      <c r="H35" s="63"/>
      <c r="I35" s="63"/>
      <c r="J35" s="63"/>
      <c r="K35" s="63"/>
      <c r="L35" s="63"/>
      <c r="M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33</v>
      </c>
      <c r="G36" s="26"/>
      <c r="H36" s="26"/>
      <c r="I36" s="30" t="s">
        <v>32</v>
      </c>
      <c r="J36" s="26"/>
      <c r="K36" s="30" t="s">
        <v>34</v>
      </c>
      <c r="L36" s="26"/>
      <c r="M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105" t="s">
        <v>35</v>
      </c>
      <c r="E37" s="32" t="s">
        <v>36</v>
      </c>
      <c r="F37" s="106">
        <f>ROUND((SUM(BE122:BE130)),  2)</f>
        <v>0</v>
      </c>
      <c r="G37" s="107"/>
      <c r="H37" s="107"/>
      <c r="I37" s="108">
        <v>0.2</v>
      </c>
      <c r="J37" s="107"/>
      <c r="K37" s="106">
        <f>ROUND(((SUM(BE122:BE130))*I37),  2)</f>
        <v>0</v>
      </c>
      <c r="L37" s="26"/>
      <c r="M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32" t="s">
        <v>37</v>
      </c>
      <c r="F38" s="103">
        <f>ROUND((SUM(BF122:BF130)),  2)</f>
        <v>0</v>
      </c>
      <c r="G38" s="26"/>
      <c r="H38" s="26"/>
      <c r="I38" s="109">
        <v>0.2</v>
      </c>
      <c r="J38" s="26"/>
      <c r="K38" s="103">
        <f>ROUND(((SUM(BF122:BF130))*I38),  2)</f>
        <v>0</v>
      </c>
      <c r="L38" s="26"/>
      <c r="M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38</v>
      </c>
      <c r="F39" s="103">
        <f>ROUND((SUM(BG122:BG130)),  2)</f>
        <v>0</v>
      </c>
      <c r="G39" s="26"/>
      <c r="H39" s="26"/>
      <c r="I39" s="109">
        <v>0.2</v>
      </c>
      <c r="J39" s="26"/>
      <c r="K39" s="103">
        <f>0</f>
        <v>0</v>
      </c>
      <c r="L39" s="26"/>
      <c r="M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39</v>
      </c>
      <c r="F40" s="103">
        <f>ROUND((SUM(BH122:BH130)),  2)</f>
        <v>0</v>
      </c>
      <c r="G40" s="26"/>
      <c r="H40" s="26"/>
      <c r="I40" s="109">
        <v>0.2</v>
      </c>
      <c r="J40" s="26"/>
      <c r="K40" s="103">
        <f>0</f>
        <v>0</v>
      </c>
      <c r="L40" s="26"/>
      <c r="M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32" t="s">
        <v>40</v>
      </c>
      <c r="F41" s="106">
        <f>ROUND((SUM(BI122:BI130)),  2)</f>
        <v>0</v>
      </c>
      <c r="G41" s="107"/>
      <c r="H41" s="107"/>
      <c r="I41" s="108">
        <v>0</v>
      </c>
      <c r="J41" s="107"/>
      <c r="K41" s="106">
        <f>0</f>
        <v>0</v>
      </c>
      <c r="L41" s="26"/>
      <c r="M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10"/>
      <c r="D43" s="111" t="s">
        <v>41</v>
      </c>
      <c r="E43" s="57"/>
      <c r="F43" s="57"/>
      <c r="G43" s="112" t="s">
        <v>42</v>
      </c>
      <c r="H43" s="113" t="s">
        <v>43</v>
      </c>
      <c r="I43" s="57"/>
      <c r="J43" s="57"/>
      <c r="K43" s="114">
        <f>SUM(K34:K41)</f>
        <v>0</v>
      </c>
      <c r="L43" s="115"/>
      <c r="M43" s="39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39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41"/>
      <c r="M50" s="39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26"/>
      <c r="B61" s="27"/>
      <c r="C61" s="26"/>
      <c r="D61" s="42" t="s">
        <v>46</v>
      </c>
      <c r="E61" s="29"/>
      <c r="F61" s="116" t="s">
        <v>47</v>
      </c>
      <c r="G61" s="42" t="s">
        <v>46</v>
      </c>
      <c r="H61" s="29"/>
      <c r="I61" s="29"/>
      <c r="J61" s="117" t="s">
        <v>47</v>
      </c>
      <c r="K61" s="29"/>
      <c r="L61" s="29"/>
      <c r="M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26"/>
      <c r="B65" s="27"/>
      <c r="C65" s="26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43"/>
      <c r="M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26"/>
      <c r="B76" s="27"/>
      <c r="C76" s="26"/>
      <c r="D76" s="42" t="s">
        <v>46</v>
      </c>
      <c r="E76" s="29"/>
      <c r="F76" s="116" t="s">
        <v>47</v>
      </c>
      <c r="G76" s="42" t="s">
        <v>46</v>
      </c>
      <c r="H76" s="29"/>
      <c r="I76" s="29"/>
      <c r="J76" s="117" t="s">
        <v>47</v>
      </c>
      <c r="K76" s="29"/>
      <c r="L76" s="29"/>
      <c r="M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134</v>
      </c>
      <c r="D82" s="26"/>
      <c r="E82" s="26"/>
      <c r="F82" s="26"/>
      <c r="G82" s="26"/>
      <c r="H82" s="26"/>
      <c r="I82" s="26"/>
      <c r="J82" s="26"/>
      <c r="K82" s="26"/>
      <c r="L82" s="26"/>
      <c r="M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26"/>
      <c r="M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6.25" customHeight="1">
      <c r="A85" s="26"/>
      <c r="B85" s="27"/>
      <c r="C85" s="26"/>
      <c r="D85" s="26"/>
      <c r="E85" s="225" t="str">
        <f>E7</f>
        <v>ROZVOJ CESTOVNÉHO RUCHU V OKOLÍ RÁKOCZIHO KAŠTIEĽA V BORŠI</v>
      </c>
      <c r="F85" s="226"/>
      <c r="G85" s="226"/>
      <c r="H85" s="226"/>
      <c r="I85" s="26"/>
      <c r="J85" s="26"/>
      <c r="K85" s="26"/>
      <c r="L85" s="26"/>
      <c r="M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128</v>
      </c>
      <c r="M86" s="17"/>
    </row>
    <row r="87" spans="1:31" s="2" customFormat="1" ht="16.5" customHeight="1">
      <c r="A87" s="26"/>
      <c r="B87" s="27"/>
      <c r="C87" s="26"/>
      <c r="D87" s="26"/>
      <c r="E87" s="225" t="s">
        <v>654</v>
      </c>
      <c r="F87" s="221"/>
      <c r="G87" s="221"/>
      <c r="H87" s="221"/>
      <c r="I87" s="26"/>
      <c r="J87" s="26"/>
      <c r="K87" s="26"/>
      <c r="L87" s="26"/>
      <c r="M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130</v>
      </c>
      <c r="D88" s="26"/>
      <c r="E88" s="26"/>
      <c r="F88" s="26"/>
      <c r="G88" s="26"/>
      <c r="H88" s="26"/>
      <c r="I88" s="26"/>
      <c r="J88" s="26"/>
      <c r="K88" s="26"/>
      <c r="L88" s="26"/>
      <c r="M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4" t="str">
        <f>E11</f>
        <v>I - I - PRÍPRAVA PLOCHY A BÚRANIE</v>
      </c>
      <c r="F89" s="221"/>
      <c r="G89" s="221"/>
      <c r="H89" s="221"/>
      <c r="I89" s="26"/>
      <c r="J89" s="26"/>
      <c r="K89" s="26"/>
      <c r="L89" s="26"/>
      <c r="M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18</v>
      </c>
      <c r="D91" s="26"/>
      <c r="E91" s="26"/>
      <c r="F91" s="21" t="str">
        <f>F14</f>
        <v>Borša</v>
      </c>
      <c r="G91" s="26"/>
      <c r="H91" s="26"/>
      <c r="I91" s="23" t="s">
        <v>20</v>
      </c>
      <c r="J91" s="52">
        <f>IF(J14="","",J14)</f>
        <v>44684</v>
      </c>
      <c r="K91" s="26"/>
      <c r="L91" s="26"/>
      <c r="M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21</v>
      </c>
      <c r="D93" s="26"/>
      <c r="E93" s="26"/>
      <c r="F93" s="21" t="str">
        <f>E17</f>
        <v>II. Rákoczi Ferenc, n.o.</v>
      </c>
      <c r="G93" s="26"/>
      <c r="H93" s="26"/>
      <c r="I93" s="23" t="s">
        <v>27</v>
      </c>
      <c r="J93" s="24" t="str">
        <f>E23</f>
        <v xml:space="preserve">Arch + crafts </v>
      </c>
      <c r="K93" s="26"/>
      <c r="L93" s="26"/>
      <c r="M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29</v>
      </c>
      <c r="J94" s="24" t="str">
        <f>E26</f>
        <v xml:space="preserve"> </v>
      </c>
      <c r="K94" s="26"/>
      <c r="L94" s="26"/>
      <c r="M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18" t="s">
        <v>135</v>
      </c>
      <c r="D96" s="110"/>
      <c r="E96" s="110"/>
      <c r="F96" s="110"/>
      <c r="G96" s="110"/>
      <c r="H96" s="110"/>
      <c r="I96" s="119" t="s">
        <v>136</v>
      </c>
      <c r="J96" s="119" t="s">
        <v>137</v>
      </c>
      <c r="K96" s="119" t="s">
        <v>138</v>
      </c>
      <c r="L96" s="110"/>
      <c r="M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20" t="s">
        <v>139</v>
      </c>
      <c r="D98" s="26"/>
      <c r="E98" s="26"/>
      <c r="F98" s="26"/>
      <c r="G98" s="26"/>
      <c r="H98" s="26"/>
      <c r="I98" s="68">
        <f t="shared" ref="I98:J100" si="0">Q122</f>
        <v>0</v>
      </c>
      <c r="J98" s="68">
        <f t="shared" si="0"/>
        <v>0</v>
      </c>
      <c r="K98" s="68">
        <f>K122</f>
        <v>0</v>
      </c>
      <c r="L98" s="26"/>
      <c r="M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21"/>
      <c r="D99" s="122" t="s">
        <v>141</v>
      </c>
      <c r="E99" s="123"/>
      <c r="F99" s="123"/>
      <c r="G99" s="123"/>
      <c r="H99" s="123"/>
      <c r="I99" s="124">
        <f t="shared" si="0"/>
        <v>0</v>
      </c>
      <c r="J99" s="124">
        <f t="shared" si="0"/>
        <v>0</v>
      </c>
      <c r="K99" s="124">
        <f>K123</f>
        <v>0</v>
      </c>
      <c r="M99" s="121"/>
    </row>
    <row r="100" spans="1:47" s="10" customFormat="1" ht="19.899999999999999" customHeight="1">
      <c r="B100" s="125"/>
      <c r="D100" s="126" t="s">
        <v>142</v>
      </c>
      <c r="E100" s="127"/>
      <c r="F100" s="127"/>
      <c r="G100" s="127"/>
      <c r="H100" s="127"/>
      <c r="I100" s="128">
        <f t="shared" si="0"/>
        <v>0</v>
      </c>
      <c r="J100" s="128">
        <f t="shared" si="0"/>
        <v>0</v>
      </c>
      <c r="K100" s="128">
        <f>K124</f>
        <v>0</v>
      </c>
      <c r="M100" s="125"/>
    </row>
    <row r="101" spans="1:47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39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47" s="2" customFormat="1" ht="6.95" customHeight="1">
      <c r="A102" s="26"/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47" s="2" customFormat="1" ht="6.95" customHeight="1">
      <c r="A106" s="26"/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24.95" customHeight="1">
      <c r="A107" s="26"/>
      <c r="B107" s="27"/>
      <c r="C107" s="18" t="s">
        <v>147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12" customHeight="1">
      <c r="A109" s="26"/>
      <c r="B109" s="27"/>
      <c r="C109" s="23" t="s">
        <v>14</v>
      </c>
      <c r="D109" s="26"/>
      <c r="E109" s="26"/>
      <c r="F109" s="26"/>
      <c r="G109" s="26"/>
      <c r="H109" s="26"/>
      <c r="I109" s="26"/>
      <c r="J109" s="26"/>
      <c r="K109" s="26"/>
      <c r="L109" s="26"/>
      <c r="M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26.25" customHeight="1">
      <c r="A110" s="26"/>
      <c r="B110" s="27"/>
      <c r="C110" s="26"/>
      <c r="D110" s="26"/>
      <c r="E110" s="225" t="str">
        <f>E7</f>
        <v>ROZVOJ CESTOVNÉHO RUCHU V OKOLÍ RÁKOCZIHO KAŠTIEĽA V BORŠI</v>
      </c>
      <c r="F110" s="226"/>
      <c r="G110" s="226"/>
      <c r="H110" s="226"/>
      <c r="I110" s="26"/>
      <c r="J110" s="26"/>
      <c r="K110" s="26"/>
      <c r="L110" s="26"/>
      <c r="M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1" customFormat="1" ht="12" customHeight="1">
      <c r="B111" s="17"/>
      <c r="C111" s="23" t="s">
        <v>128</v>
      </c>
      <c r="M111" s="17"/>
    </row>
    <row r="112" spans="1:47" s="2" customFormat="1" ht="16.5" customHeight="1">
      <c r="A112" s="26"/>
      <c r="B112" s="27"/>
      <c r="C112" s="26"/>
      <c r="D112" s="26"/>
      <c r="E112" s="225" t="s">
        <v>654</v>
      </c>
      <c r="F112" s="221"/>
      <c r="G112" s="221"/>
      <c r="H112" s="221"/>
      <c r="I112" s="26"/>
      <c r="J112" s="26"/>
      <c r="K112" s="26"/>
      <c r="L112" s="26"/>
      <c r="M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130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84" t="str">
        <f>E11</f>
        <v>I - I - PRÍPRAVA PLOCHY A BÚRANIE</v>
      </c>
      <c r="F114" s="221"/>
      <c r="G114" s="221"/>
      <c r="H114" s="221"/>
      <c r="I114" s="26"/>
      <c r="J114" s="26"/>
      <c r="K114" s="26"/>
      <c r="L114" s="26"/>
      <c r="M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18</v>
      </c>
      <c r="D116" s="26"/>
      <c r="E116" s="26"/>
      <c r="F116" s="21" t="str">
        <f>F14</f>
        <v>Borša</v>
      </c>
      <c r="G116" s="26"/>
      <c r="H116" s="26"/>
      <c r="I116" s="23" t="s">
        <v>20</v>
      </c>
      <c r="J116" s="52">
        <f>IF(J14="","",J14)</f>
        <v>44684</v>
      </c>
      <c r="K116" s="26"/>
      <c r="L116" s="26"/>
      <c r="M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21</v>
      </c>
      <c r="D118" s="26"/>
      <c r="E118" s="26"/>
      <c r="F118" s="21" t="str">
        <f>E17</f>
        <v>II. Rákoczi Ferenc, n.o.</v>
      </c>
      <c r="G118" s="26"/>
      <c r="H118" s="26"/>
      <c r="I118" s="23" t="s">
        <v>27</v>
      </c>
      <c r="J118" s="24" t="str">
        <f>E23</f>
        <v xml:space="preserve">Arch + crafts </v>
      </c>
      <c r="K118" s="26"/>
      <c r="L118" s="26"/>
      <c r="M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25</v>
      </c>
      <c r="D119" s="26"/>
      <c r="E119" s="26"/>
      <c r="F119" s="21" t="str">
        <f>IF(E20="","",E20)</f>
        <v xml:space="preserve"> </v>
      </c>
      <c r="G119" s="26"/>
      <c r="H119" s="26"/>
      <c r="I119" s="23" t="s">
        <v>29</v>
      </c>
      <c r="J119" s="24" t="str">
        <f>E26</f>
        <v xml:space="preserve"> </v>
      </c>
      <c r="K119" s="26"/>
      <c r="L119" s="26"/>
      <c r="M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29"/>
      <c r="B121" s="130"/>
      <c r="C121" s="131" t="s">
        <v>148</v>
      </c>
      <c r="D121" s="132" t="s">
        <v>56</v>
      </c>
      <c r="E121" s="222" t="s">
        <v>53</v>
      </c>
      <c r="F121" s="222"/>
      <c r="G121" s="132" t="s">
        <v>149</v>
      </c>
      <c r="H121" s="132" t="s">
        <v>150</v>
      </c>
      <c r="I121" s="132" t="s">
        <v>151</v>
      </c>
      <c r="J121" s="132" t="s">
        <v>152</v>
      </c>
      <c r="K121" s="133" t="s">
        <v>138</v>
      </c>
      <c r="L121" s="134" t="s">
        <v>153</v>
      </c>
      <c r="M121" s="135"/>
      <c r="N121" s="59" t="s">
        <v>1</v>
      </c>
      <c r="O121" s="60" t="s">
        <v>35</v>
      </c>
      <c r="P121" s="60" t="s">
        <v>154</v>
      </c>
      <c r="Q121" s="60" t="s">
        <v>155</v>
      </c>
      <c r="R121" s="60" t="s">
        <v>156</v>
      </c>
      <c r="S121" s="60" t="s">
        <v>157</v>
      </c>
      <c r="T121" s="60" t="s">
        <v>158</v>
      </c>
      <c r="U121" s="60" t="s">
        <v>159</v>
      </c>
      <c r="V121" s="60" t="s">
        <v>160</v>
      </c>
      <c r="W121" s="60" t="s">
        <v>161</v>
      </c>
      <c r="X121" s="61" t="s">
        <v>162</v>
      </c>
      <c r="Y121" s="129"/>
      <c r="Z121" s="129"/>
      <c r="AA121" s="129"/>
      <c r="AB121" s="129"/>
      <c r="AC121" s="129"/>
      <c r="AD121" s="129"/>
      <c r="AE121" s="129"/>
    </row>
    <row r="122" spans="1:65" s="2" customFormat="1" ht="22.9" customHeight="1">
      <c r="A122" s="26"/>
      <c r="B122" s="27"/>
      <c r="C122" s="66" t="s">
        <v>139</v>
      </c>
      <c r="D122" s="26"/>
      <c r="E122" s="26"/>
      <c r="F122" s="26"/>
      <c r="G122" s="26"/>
      <c r="H122" s="26"/>
      <c r="I122" s="26"/>
      <c r="J122" s="26"/>
      <c r="K122" s="136">
        <f>BK122</f>
        <v>0</v>
      </c>
      <c r="L122" s="26"/>
      <c r="M122" s="27"/>
      <c r="N122" s="62"/>
      <c r="O122" s="53"/>
      <c r="P122" s="63"/>
      <c r="Q122" s="137">
        <f>Q123</f>
        <v>0</v>
      </c>
      <c r="R122" s="137">
        <f>R123</f>
        <v>0</v>
      </c>
      <c r="S122" s="63"/>
      <c r="T122" s="138">
        <f>T123</f>
        <v>370424.14600000001</v>
      </c>
      <c r="U122" s="63"/>
      <c r="V122" s="138">
        <f>V123</f>
        <v>0</v>
      </c>
      <c r="W122" s="63"/>
      <c r="X122" s="139">
        <f>X123</f>
        <v>0</v>
      </c>
      <c r="Y122" s="26"/>
      <c r="Z122" s="26"/>
      <c r="AA122" s="26"/>
      <c r="AB122" s="26"/>
      <c r="AC122" s="26"/>
      <c r="AD122" s="26"/>
      <c r="AE122" s="26"/>
      <c r="AT122" s="14" t="s">
        <v>72</v>
      </c>
      <c r="AU122" s="14" t="s">
        <v>140</v>
      </c>
      <c r="BK122" s="140">
        <f>BK123</f>
        <v>0</v>
      </c>
    </row>
    <row r="123" spans="1:65" s="12" customFormat="1" ht="25.9" customHeight="1">
      <c r="B123" s="141"/>
      <c r="D123" s="142" t="s">
        <v>72</v>
      </c>
      <c r="E123" s="143" t="s">
        <v>163</v>
      </c>
      <c r="F123" s="143" t="s">
        <v>164</v>
      </c>
      <c r="K123" s="144">
        <f>BK123</f>
        <v>0</v>
      </c>
      <c r="M123" s="141"/>
      <c r="N123" s="145"/>
      <c r="O123" s="146"/>
      <c r="P123" s="146"/>
      <c r="Q123" s="147">
        <f>Q124</f>
        <v>0</v>
      </c>
      <c r="R123" s="147">
        <f>R124</f>
        <v>0</v>
      </c>
      <c r="S123" s="146"/>
      <c r="T123" s="148">
        <f>T124</f>
        <v>370424.14600000001</v>
      </c>
      <c r="U123" s="146"/>
      <c r="V123" s="148">
        <f>V124</f>
        <v>0</v>
      </c>
      <c r="W123" s="146"/>
      <c r="X123" s="149">
        <f>X124</f>
        <v>0</v>
      </c>
      <c r="AR123" s="142" t="s">
        <v>80</v>
      </c>
      <c r="AT123" s="150" t="s">
        <v>72</v>
      </c>
      <c r="AU123" s="150" t="s">
        <v>73</v>
      </c>
      <c r="AY123" s="142" t="s">
        <v>165</v>
      </c>
      <c r="BK123" s="151">
        <f>BK124</f>
        <v>0</v>
      </c>
    </row>
    <row r="124" spans="1:65" s="12" customFormat="1" ht="22.9" customHeight="1">
      <c r="B124" s="141"/>
      <c r="D124" s="142" t="s">
        <v>72</v>
      </c>
      <c r="E124" s="152" t="s">
        <v>80</v>
      </c>
      <c r="F124" s="152" t="s">
        <v>166</v>
      </c>
      <c r="K124" s="153">
        <f>BK124</f>
        <v>0</v>
      </c>
      <c r="M124" s="141"/>
      <c r="N124" s="145"/>
      <c r="O124" s="146"/>
      <c r="P124" s="146"/>
      <c r="Q124" s="147">
        <f>SUM(Q125:Q130)</f>
        <v>0</v>
      </c>
      <c r="R124" s="147">
        <f>SUM(R125:R130)</f>
        <v>0</v>
      </c>
      <c r="S124" s="146"/>
      <c r="T124" s="148">
        <f>SUM(T125:T130)</f>
        <v>370424.14600000001</v>
      </c>
      <c r="U124" s="146"/>
      <c r="V124" s="148">
        <f>SUM(V125:V130)</f>
        <v>0</v>
      </c>
      <c r="W124" s="146"/>
      <c r="X124" s="149">
        <f>SUM(X125:X130)</f>
        <v>0</v>
      </c>
      <c r="AR124" s="142" t="s">
        <v>80</v>
      </c>
      <c r="AT124" s="150" t="s">
        <v>72</v>
      </c>
      <c r="AU124" s="150" t="s">
        <v>80</v>
      </c>
      <c r="AY124" s="142" t="s">
        <v>165</v>
      </c>
      <c r="BK124" s="151">
        <f>SUM(BK125:BK130)</f>
        <v>0</v>
      </c>
    </row>
    <row r="125" spans="1:65" s="2" customFormat="1" ht="24.2" customHeight="1">
      <c r="A125" s="26"/>
      <c r="B125" s="154"/>
      <c r="C125" s="155" t="s">
        <v>80</v>
      </c>
      <c r="D125" s="155" t="s">
        <v>167</v>
      </c>
      <c r="E125" s="223" t="s">
        <v>168</v>
      </c>
      <c r="F125" s="224"/>
      <c r="G125" s="156" t="s">
        <v>169</v>
      </c>
      <c r="H125" s="157">
        <v>1200</v>
      </c>
      <c r="I125" s="158">
        <v>0</v>
      </c>
      <c r="J125" s="158">
        <v>0</v>
      </c>
      <c r="K125" s="158">
        <f t="shared" ref="K125:K130" si="1">ROUND(P125*H125,2)</f>
        <v>0</v>
      </c>
      <c r="L125" s="159"/>
      <c r="M125" s="27"/>
      <c r="N125" s="160" t="s">
        <v>1</v>
      </c>
      <c r="O125" s="161" t="s">
        <v>37</v>
      </c>
      <c r="P125" s="162">
        <f t="shared" ref="P125:P130" si="2">I125+J125</f>
        <v>0</v>
      </c>
      <c r="Q125" s="162">
        <f t="shared" ref="Q125:Q130" si="3">ROUND(I125*H125,2)</f>
        <v>0</v>
      </c>
      <c r="R125" s="162">
        <f t="shared" ref="R125:R130" si="4">ROUND(J125*H125,2)</f>
        <v>0</v>
      </c>
      <c r="S125" s="163">
        <v>308.41199999999998</v>
      </c>
      <c r="T125" s="163">
        <f t="shared" ref="T125:T130" si="5">S125*H125</f>
        <v>370094.39999999997</v>
      </c>
      <c r="U125" s="163">
        <v>0</v>
      </c>
      <c r="V125" s="163">
        <f t="shared" ref="V125:V130" si="6">U125*H125</f>
        <v>0</v>
      </c>
      <c r="W125" s="163">
        <v>0</v>
      </c>
      <c r="X125" s="164">
        <f t="shared" ref="X125:X130" si="7">W125*H125</f>
        <v>0</v>
      </c>
      <c r="Y125" s="26"/>
      <c r="Z125" s="26"/>
      <c r="AA125" s="26"/>
      <c r="AB125" s="26"/>
      <c r="AC125" s="26"/>
      <c r="AD125" s="26"/>
      <c r="AE125" s="26"/>
      <c r="AR125" s="165" t="s">
        <v>170</v>
      </c>
      <c r="AT125" s="165" t="s">
        <v>167</v>
      </c>
      <c r="AU125" s="165" t="s">
        <v>86</v>
      </c>
      <c r="AY125" s="14" t="s">
        <v>165</v>
      </c>
      <c r="BE125" s="166">
        <f t="shared" ref="BE125:BE130" si="8">IF(O125="základná",K125,0)</f>
        <v>0</v>
      </c>
      <c r="BF125" s="166">
        <f t="shared" ref="BF125:BF130" si="9">IF(O125="znížená",K125,0)</f>
        <v>0</v>
      </c>
      <c r="BG125" s="166">
        <f t="shared" ref="BG125:BG130" si="10">IF(O125="zákl. prenesená",K125,0)</f>
        <v>0</v>
      </c>
      <c r="BH125" s="166">
        <f t="shared" ref="BH125:BH130" si="11">IF(O125="zníž. prenesená",K125,0)</f>
        <v>0</v>
      </c>
      <c r="BI125" s="166">
        <f t="shared" ref="BI125:BI130" si="12">IF(O125="nulová",K125,0)</f>
        <v>0</v>
      </c>
      <c r="BJ125" s="14" t="s">
        <v>86</v>
      </c>
      <c r="BK125" s="166">
        <f t="shared" ref="BK125:BK130" si="13">ROUND(P125*H125,2)</f>
        <v>0</v>
      </c>
      <c r="BL125" s="14" t="s">
        <v>170</v>
      </c>
      <c r="BM125" s="165" t="s">
        <v>656</v>
      </c>
    </row>
    <row r="126" spans="1:65" s="2" customFormat="1" ht="24.2" customHeight="1">
      <c r="A126" s="26"/>
      <c r="B126" s="154"/>
      <c r="C126" s="155" t="s">
        <v>86</v>
      </c>
      <c r="D126" s="155" t="s">
        <v>167</v>
      </c>
      <c r="E126" s="223" t="s">
        <v>657</v>
      </c>
      <c r="F126" s="224"/>
      <c r="G126" s="156" t="s">
        <v>169</v>
      </c>
      <c r="H126" s="157">
        <v>700</v>
      </c>
      <c r="I126" s="158">
        <v>0</v>
      </c>
      <c r="J126" s="158">
        <v>0</v>
      </c>
      <c r="K126" s="158">
        <f t="shared" si="1"/>
        <v>0</v>
      </c>
      <c r="L126" s="159"/>
      <c r="M126" s="27"/>
      <c r="N126" s="160" t="s">
        <v>1</v>
      </c>
      <c r="O126" s="161" t="s">
        <v>37</v>
      </c>
      <c r="P126" s="162">
        <f t="shared" si="2"/>
        <v>0</v>
      </c>
      <c r="Q126" s="162">
        <f t="shared" si="3"/>
        <v>0</v>
      </c>
      <c r="R126" s="162">
        <f t="shared" si="4"/>
        <v>0</v>
      </c>
      <c r="S126" s="163">
        <v>0.03</v>
      </c>
      <c r="T126" s="163">
        <f t="shared" si="5"/>
        <v>21</v>
      </c>
      <c r="U126" s="163">
        <v>0</v>
      </c>
      <c r="V126" s="163">
        <f t="shared" si="6"/>
        <v>0</v>
      </c>
      <c r="W126" s="163">
        <v>0</v>
      </c>
      <c r="X126" s="164">
        <f t="shared" si="7"/>
        <v>0</v>
      </c>
      <c r="Y126" s="26"/>
      <c r="Z126" s="26"/>
      <c r="AA126" s="26"/>
      <c r="AB126" s="26"/>
      <c r="AC126" s="26"/>
      <c r="AD126" s="26"/>
      <c r="AE126" s="26"/>
      <c r="AR126" s="165" t="s">
        <v>170</v>
      </c>
      <c r="AT126" s="165" t="s">
        <v>167</v>
      </c>
      <c r="AU126" s="165" t="s">
        <v>86</v>
      </c>
      <c r="AY126" s="14" t="s">
        <v>165</v>
      </c>
      <c r="BE126" s="166">
        <f t="shared" si="8"/>
        <v>0</v>
      </c>
      <c r="BF126" s="166">
        <f t="shared" si="9"/>
        <v>0</v>
      </c>
      <c r="BG126" s="166">
        <f t="shared" si="10"/>
        <v>0</v>
      </c>
      <c r="BH126" s="166">
        <f t="shared" si="11"/>
        <v>0</v>
      </c>
      <c r="BI126" s="166">
        <f t="shared" si="12"/>
        <v>0</v>
      </c>
      <c r="BJ126" s="14" t="s">
        <v>86</v>
      </c>
      <c r="BK126" s="166">
        <f t="shared" si="13"/>
        <v>0</v>
      </c>
      <c r="BL126" s="14" t="s">
        <v>170</v>
      </c>
      <c r="BM126" s="165" t="s">
        <v>658</v>
      </c>
    </row>
    <row r="127" spans="1:65" s="2" customFormat="1" ht="37.9" customHeight="1">
      <c r="A127" s="26"/>
      <c r="B127" s="154"/>
      <c r="C127" s="155" t="s">
        <v>174</v>
      </c>
      <c r="D127" s="155" t="s">
        <v>167</v>
      </c>
      <c r="E127" s="223" t="s">
        <v>184</v>
      </c>
      <c r="F127" s="224"/>
      <c r="G127" s="156" t="s">
        <v>181</v>
      </c>
      <c r="H127" s="157">
        <v>4</v>
      </c>
      <c r="I127" s="158">
        <v>0</v>
      </c>
      <c r="J127" s="158">
        <v>0</v>
      </c>
      <c r="K127" s="158">
        <f t="shared" si="1"/>
        <v>0</v>
      </c>
      <c r="L127" s="159"/>
      <c r="M127" s="27"/>
      <c r="N127" s="160" t="s">
        <v>1</v>
      </c>
      <c r="O127" s="161" t="s">
        <v>37</v>
      </c>
      <c r="P127" s="162">
        <f t="shared" si="2"/>
        <v>0</v>
      </c>
      <c r="Q127" s="162">
        <f t="shared" si="3"/>
        <v>0</v>
      </c>
      <c r="R127" s="162">
        <f t="shared" si="4"/>
        <v>0</v>
      </c>
      <c r="S127" s="163">
        <v>0.03</v>
      </c>
      <c r="T127" s="163">
        <f t="shared" si="5"/>
        <v>0.12</v>
      </c>
      <c r="U127" s="163">
        <v>0</v>
      </c>
      <c r="V127" s="163">
        <f t="shared" si="6"/>
        <v>0</v>
      </c>
      <c r="W127" s="163">
        <v>0</v>
      </c>
      <c r="X127" s="164">
        <f t="shared" si="7"/>
        <v>0</v>
      </c>
      <c r="Y127" s="26"/>
      <c r="Z127" s="26"/>
      <c r="AA127" s="26"/>
      <c r="AB127" s="26"/>
      <c r="AC127" s="26"/>
      <c r="AD127" s="26"/>
      <c r="AE127" s="26"/>
      <c r="AR127" s="165" t="s">
        <v>170</v>
      </c>
      <c r="AT127" s="165" t="s">
        <v>167</v>
      </c>
      <c r="AU127" s="165" t="s">
        <v>86</v>
      </c>
      <c r="AY127" s="14" t="s">
        <v>165</v>
      </c>
      <c r="BE127" s="166">
        <f t="shared" si="8"/>
        <v>0</v>
      </c>
      <c r="BF127" s="166">
        <f t="shared" si="9"/>
        <v>0</v>
      </c>
      <c r="BG127" s="166">
        <f t="shared" si="10"/>
        <v>0</v>
      </c>
      <c r="BH127" s="166">
        <f t="shared" si="11"/>
        <v>0</v>
      </c>
      <c r="BI127" s="166">
        <f t="shared" si="12"/>
        <v>0</v>
      </c>
      <c r="BJ127" s="14" t="s">
        <v>86</v>
      </c>
      <c r="BK127" s="166">
        <f t="shared" si="13"/>
        <v>0</v>
      </c>
      <c r="BL127" s="14" t="s">
        <v>170</v>
      </c>
      <c r="BM127" s="165" t="s">
        <v>659</v>
      </c>
    </row>
    <row r="128" spans="1:65" s="2" customFormat="1" ht="37.9" customHeight="1">
      <c r="A128" s="26"/>
      <c r="B128" s="154"/>
      <c r="C128" s="155" t="s">
        <v>170</v>
      </c>
      <c r="D128" s="155" t="s">
        <v>167</v>
      </c>
      <c r="E128" s="223" t="s">
        <v>187</v>
      </c>
      <c r="F128" s="224"/>
      <c r="G128" s="156" t="s">
        <v>181</v>
      </c>
      <c r="H128" s="157">
        <v>1</v>
      </c>
      <c r="I128" s="158">
        <v>0</v>
      </c>
      <c r="J128" s="158">
        <v>0</v>
      </c>
      <c r="K128" s="158">
        <f t="shared" si="1"/>
        <v>0</v>
      </c>
      <c r="L128" s="159"/>
      <c r="M128" s="27"/>
      <c r="N128" s="160" t="s">
        <v>1</v>
      </c>
      <c r="O128" s="161" t="s">
        <v>37</v>
      </c>
      <c r="P128" s="162">
        <f t="shared" si="2"/>
        <v>0</v>
      </c>
      <c r="Q128" s="162">
        <f t="shared" si="3"/>
        <v>0</v>
      </c>
      <c r="R128" s="162">
        <f t="shared" si="4"/>
        <v>0</v>
      </c>
      <c r="S128" s="163">
        <v>0.03</v>
      </c>
      <c r="T128" s="163">
        <f t="shared" si="5"/>
        <v>0.03</v>
      </c>
      <c r="U128" s="163">
        <v>0</v>
      </c>
      <c r="V128" s="163">
        <f t="shared" si="6"/>
        <v>0</v>
      </c>
      <c r="W128" s="163">
        <v>0</v>
      </c>
      <c r="X128" s="164">
        <f t="shared" si="7"/>
        <v>0</v>
      </c>
      <c r="Y128" s="26"/>
      <c r="Z128" s="26"/>
      <c r="AA128" s="26"/>
      <c r="AB128" s="26"/>
      <c r="AC128" s="26"/>
      <c r="AD128" s="26"/>
      <c r="AE128" s="26"/>
      <c r="AR128" s="165" t="s">
        <v>170</v>
      </c>
      <c r="AT128" s="165" t="s">
        <v>167</v>
      </c>
      <c r="AU128" s="165" t="s">
        <v>86</v>
      </c>
      <c r="AY128" s="14" t="s">
        <v>165</v>
      </c>
      <c r="BE128" s="166">
        <f t="shared" si="8"/>
        <v>0</v>
      </c>
      <c r="BF128" s="166">
        <f t="shared" si="9"/>
        <v>0</v>
      </c>
      <c r="BG128" s="166">
        <f t="shared" si="10"/>
        <v>0</v>
      </c>
      <c r="BH128" s="166">
        <f t="shared" si="11"/>
        <v>0</v>
      </c>
      <c r="BI128" s="166">
        <f t="shared" si="12"/>
        <v>0</v>
      </c>
      <c r="BJ128" s="14" t="s">
        <v>86</v>
      </c>
      <c r="BK128" s="166">
        <f t="shared" si="13"/>
        <v>0</v>
      </c>
      <c r="BL128" s="14" t="s">
        <v>170</v>
      </c>
      <c r="BM128" s="165" t="s">
        <v>660</v>
      </c>
    </row>
    <row r="129" spans="1:65" s="2" customFormat="1" ht="24.2" customHeight="1">
      <c r="A129" s="26"/>
      <c r="B129" s="154"/>
      <c r="C129" s="155" t="s">
        <v>179</v>
      </c>
      <c r="D129" s="155" t="s">
        <v>167</v>
      </c>
      <c r="E129" s="223" t="s">
        <v>193</v>
      </c>
      <c r="F129" s="224"/>
      <c r="G129" s="156" t="s">
        <v>181</v>
      </c>
      <c r="H129" s="157">
        <v>2</v>
      </c>
      <c r="I129" s="158">
        <v>0</v>
      </c>
      <c r="J129" s="158">
        <v>0</v>
      </c>
      <c r="K129" s="158">
        <f t="shared" si="1"/>
        <v>0</v>
      </c>
      <c r="L129" s="159"/>
      <c r="M129" s="27"/>
      <c r="N129" s="160" t="s">
        <v>1</v>
      </c>
      <c r="O129" s="161" t="s">
        <v>37</v>
      </c>
      <c r="P129" s="162">
        <f t="shared" si="2"/>
        <v>0</v>
      </c>
      <c r="Q129" s="162">
        <f t="shared" si="3"/>
        <v>0</v>
      </c>
      <c r="R129" s="162">
        <f t="shared" si="4"/>
        <v>0</v>
      </c>
      <c r="S129" s="163">
        <v>144.64400000000001</v>
      </c>
      <c r="T129" s="163">
        <f t="shared" si="5"/>
        <v>289.28800000000001</v>
      </c>
      <c r="U129" s="163">
        <v>0</v>
      </c>
      <c r="V129" s="163">
        <f t="shared" si="6"/>
        <v>0</v>
      </c>
      <c r="W129" s="163">
        <v>0</v>
      </c>
      <c r="X129" s="164">
        <f t="shared" si="7"/>
        <v>0</v>
      </c>
      <c r="Y129" s="26"/>
      <c r="Z129" s="26"/>
      <c r="AA129" s="26"/>
      <c r="AB129" s="26"/>
      <c r="AC129" s="26"/>
      <c r="AD129" s="26"/>
      <c r="AE129" s="26"/>
      <c r="AR129" s="165" t="s">
        <v>170</v>
      </c>
      <c r="AT129" s="165" t="s">
        <v>167</v>
      </c>
      <c r="AU129" s="165" t="s">
        <v>86</v>
      </c>
      <c r="AY129" s="14" t="s">
        <v>165</v>
      </c>
      <c r="BE129" s="166">
        <f t="shared" si="8"/>
        <v>0</v>
      </c>
      <c r="BF129" s="166">
        <f t="shared" si="9"/>
        <v>0</v>
      </c>
      <c r="BG129" s="166">
        <f t="shared" si="10"/>
        <v>0</v>
      </c>
      <c r="BH129" s="166">
        <f t="shared" si="11"/>
        <v>0</v>
      </c>
      <c r="BI129" s="166">
        <f t="shared" si="12"/>
        <v>0</v>
      </c>
      <c r="BJ129" s="14" t="s">
        <v>86</v>
      </c>
      <c r="BK129" s="166">
        <f t="shared" si="13"/>
        <v>0</v>
      </c>
      <c r="BL129" s="14" t="s">
        <v>170</v>
      </c>
      <c r="BM129" s="165" t="s">
        <v>661</v>
      </c>
    </row>
    <row r="130" spans="1:65" s="2" customFormat="1" ht="24.2" customHeight="1">
      <c r="A130" s="26"/>
      <c r="B130" s="154"/>
      <c r="C130" s="155" t="s">
        <v>183</v>
      </c>
      <c r="D130" s="155" t="s">
        <v>167</v>
      </c>
      <c r="E130" s="223" t="s">
        <v>196</v>
      </c>
      <c r="F130" s="224"/>
      <c r="G130" s="156" t="s">
        <v>181</v>
      </c>
      <c r="H130" s="157">
        <v>4</v>
      </c>
      <c r="I130" s="158">
        <v>0</v>
      </c>
      <c r="J130" s="158">
        <v>0</v>
      </c>
      <c r="K130" s="158">
        <f t="shared" si="1"/>
        <v>0</v>
      </c>
      <c r="L130" s="159"/>
      <c r="M130" s="27"/>
      <c r="N130" s="167" t="s">
        <v>1</v>
      </c>
      <c r="O130" s="168" t="s">
        <v>37</v>
      </c>
      <c r="P130" s="169">
        <f t="shared" si="2"/>
        <v>0</v>
      </c>
      <c r="Q130" s="169">
        <f t="shared" si="3"/>
        <v>0</v>
      </c>
      <c r="R130" s="169">
        <f t="shared" si="4"/>
        <v>0</v>
      </c>
      <c r="S130" s="170">
        <v>4.827</v>
      </c>
      <c r="T130" s="170">
        <f t="shared" si="5"/>
        <v>19.308</v>
      </c>
      <c r="U130" s="170">
        <v>0</v>
      </c>
      <c r="V130" s="170">
        <f t="shared" si="6"/>
        <v>0</v>
      </c>
      <c r="W130" s="170">
        <v>0</v>
      </c>
      <c r="X130" s="171">
        <f t="shared" si="7"/>
        <v>0</v>
      </c>
      <c r="Y130" s="26"/>
      <c r="Z130" s="26"/>
      <c r="AA130" s="26"/>
      <c r="AB130" s="26"/>
      <c r="AC130" s="26"/>
      <c r="AD130" s="26"/>
      <c r="AE130" s="26"/>
      <c r="AR130" s="165" t="s">
        <v>170</v>
      </c>
      <c r="AT130" s="165" t="s">
        <v>167</v>
      </c>
      <c r="AU130" s="165" t="s">
        <v>86</v>
      </c>
      <c r="AY130" s="14" t="s">
        <v>165</v>
      </c>
      <c r="BE130" s="166">
        <f t="shared" si="8"/>
        <v>0</v>
      </c>
      <c r="BF130" s="166">
        <f t="shared" si="9"/>
        <v>0</v>
      </c>
      <c r="BG130" s="166">
        <f t="shared" si="10"/>
        <v>0</v>
      </c>
      <c r="BH130" s="166">
        <f t="shared" si="11"/>
        <v>0</v>
      </c>
      <c r="BI130" s="166">
        <f t="shared" si="12"/>
        <v>0</v>
      </c>
      <c r="BJ130" s="14" t="s">
        <v>86</v>
      </c>
      <c r="BK130" s="166">
        <f t="shared" si="13"/>
        <v>0</v>
      </c>
      <c r="BL130" s="14" t="s">
        <v>170</v>
      </c>
      <c r="BM130" s="165" t="s">
        <v>662</v>
      </c>
    </row>
    <row r="131" spans="1:65" s="2" customFormat="1" ht="6.95" customHeight="1">
      <c r="A131" s="26"/>
      <c r="B131" s="44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27"/>
      <c r="N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</sheetData>
  <mergeCells count="19">
    <mergeCell ref="E114:H114"/>
    <mergeCell ref="M2:Z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  <mergeCell ref="E129:F129"/>
    <mergeCell ref="E130:F130"/>
    <mergeCell ref="E121:F121"/>
    <mergeCell ref="E125:F125"/>
    <mergeCell ref="E126:F126"/>
    <mergeCell ref="E127:F127"/>
    <mergeCell ref="E128:F12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M144"/>
  <sheetViews>
    <sheetView showGridLines="0" workbookViewId="0">
      <selection activeCell="M2" sqref="M2:Z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8"/>
    </row>
    <row r="2" spans="1:46" s="1" customFormat="1" ht="36.950000000000003" customHeight="1">
      <c r="M2" s="210" t="s">
        <v>6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T2" s="14" t="s">
        <v>114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73</v>
      </c>
    </row>
    <row r="4" spans="1:46" s="1" customFormat="1" ht="24.95" customHeight="1">
      <c r="B4" s="17"/>
      <c r="D4" s="18" t="s">
        <v>127</v>
      </c>
      <c r="M4" s="17"/>
      <c r="N4" s="99" t="s">
        <v>10</v>
      </c>
      <c r="AT4" s="14" t="s">
        <v>3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23" t="s">
        <v>14</v>
      </c>
      <c r="M6" s="17"/>
    </row>
    <row r="7" spans="1:46" s="1" customFormat="1" ht="26.25" customHeight="1">
      <c r="B7" s="17"/>
      <c r="E7" s="225" t="str">
        <f>'Rekapitulácia stavby'!K6</f>
        <v>ROZVOJ CESTOVNÉHO RUCHU V OKOLÍ RÁKOCZIHO KAŠTIEĽA V BORŠI</v>
      </c>
      <c r="F7" s="226"/>
      <c r="G7" s="226"/>
      <c r="H7" s="226"/>
      <c r="M7" s="17"/>
    </row>
    <row r="8" spans="1:46" s="1" customFormat="1" ht="12" customHeight="1">
      <c r="B8" s="17"/>
      <c r="D8" s="23" t="s">
        <v>128</v>
      </c>
      <c r="M8" s="17"/>
    </row>
    <row r="9" spans="1:46" s="2" customFormat="1" ht="16.5" customHeight="1">
      <c r="A9" s="26"/>
      <c r="B9" s="27"/>
      <c r="C9" s="26"/>
      <c r="D9" s="26"/>
      <c r="E9" s="225" t="s">
        <v>654</v>
      </c>
      <c r="F9" s="221"/>
      <c r="G9" s="221"/>
      <c r="H9" s="221"/>
      <c r="I9" s="26"/>
      <c r="J9" s="26"/>
      <c r="K9" s="26"/>
      <c r="L9" s="26"/>
      <c r="M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130</v>
      </c>
      <c r="E10" s="26"/>
      <c r="F10" s="26"/>
      <c r="G10" s="26"/>
      <c r="H10" s="26"/>
      <c r="I10" s="26"/>
      <c r="J10" s="26"/>
      <c r="K10" s="26"/>
      <c r="L10" s="26"/>
      <c r="M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84" t="s">
        <v>663</v>
      </c>
      <c r="F11" s="221"/>
      <c r="G11" s="221"/>
      <c r="H11" s="221"/>
      <c r="I11" s="26"/>
      <c r="J11" s="26"/>
      <c r="K11" s="26"/>
      <c r="L11" s="26"/>
      <c r="M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16</v>
      </c>
      <c r="E13" s="26"/>
      <c r="F13" s="21" t="s">
        <v>1</v>
      </c>
      <c r="G13" s="26"/>
      <c r="H13" s="26"/>
      <c r="I13" s="23" t="s">
        <v>17</v>
      </c>
      <c r="J13" s="21" t="s">
        <v>1</v>
      </c>
      <c r="K13" s="26"/>
      <c r="L13" s="26"/>
      <c r="M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18</v>
      </c>
      <c r="E14" s="26"/>
      <c r="F14" s="21" t="s">
        <v>19</v>
      </c>
      <c r="G14" s="26"/>
      <c r="H14" s="26"/>
      <c r="I14" s="23" t="s">
        <v>20</v>
      </c>
      <c r="J14" s="52">
        <f>'Rekapitulácia stavby'!AN8</f>
        <v>44684</v>
      </c>
      <c r="K14" s="26"/>
      <c r="L14" s="26"/>
      <c r="M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26"/>
      <c r="M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26"/>
      <c r="M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26"/>
      <c r="M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93" t="str">
        <f>'Rekapitulácia stavby'!E14</f>
        <v xml:space="preserve"> </v>
      </c>
      <c r="F20" s="193"/>
      <c r="G20" s="193"/>
      <c r="H20" s="193"/>
      <c r="I20" s="23" t="s">
        <v>24</v>
      </c>
      <c r="J20" s="21" t="str">
        <f>'Rekapitulácia stavby'!AN14</f>
        <v/>
      </c>
      <c r="K20" s="26"/>
      <c r="L20" s="26"/>
      <c r="M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26"/>
      <c r="M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26"/>
      <c r="M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29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26"/>
      <c r="M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26"/>
      <c r="M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30</v>
      </c>
      <c r="E28" s="26"/>
      <c r="F28" s="26"/>
      <c r="G28" s="26"/>
      <c r="H28" s="26"/>
      <c r="I28" s="26"/>
      <c r="J28" s="26"/>
      <c r="K28" s="26"/>
      <c r="L28" s="26"/>
      <c r="M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100"/>
      <c r="B29" s="101"/>
      <c r="C29" s="100"/>
      <c r="D29" s="100"/>
      <c r="E29" s="196" t="s">
        <v>1</v>
      </c>
      <c r="F29" s="196"/>
      <c r="G29" s="196"/>
      <c r="H29" s="196"/>
      <c r="I29" s="100"/>
      <c r="J29" s="100"/>
      <c r="K29" s="100"/>
      <c r="L29" s="100"/>
      <c r="M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63"/>
      <c r="M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2.75">
      <c r="A32" s="26"/>
      <c r="B32" s="27"/>
      <c r="C32" s="26"/>
      <c r="D32" s="26"/>
      <c r="E32" s="23" t="s">
        <v>132</v>
      </c>
      <c r="F32" s="26"/>
      <c r="G32" s="26"/>
      <c r="H32" s="26"/>
      <c r="I32" s="26"/>
      <c r="J32" s="26"/>
      <c r="K32" s="103">
        <f>I98</f>
        <v>0</v>
      </c>
      <c r="L32" s="26"/>
      <c r="M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2.75">
      <c r="A33" s="26"/>
      <c r="B33" s="27"/>
      <c r="C33" s="26"/>
      <c r="D33" s="26"/>
      <c r="E33" s="23" t="s">
        <v>133</v>
      </c>
      <c r="F33" s="26"/>
      <c r="G33" s="26"/>
      <c r="H33" s="26"/>
      <c r="I33" s="26"/>
      <c r="J33" s="26"/>
      <c r="K33" s="103">
        <f>J98</f>
        <v>0</v>
      </c>
      <c r="L33" s="26"/>
      <c r="M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104" t="s">
        <v>31</v>
      </c>
      <c r="E34" s="26"/>
      <c r="F34" s="26"/>
      <c r="G34" s="26"/>
      <c r="H34" s="26"/>
      <c r="I34" s="26"/>
      <c r="J34" s="26"/>
      <c r="K34" s="68">
        <f>ROUND(K122, 2)</f>
        <v>0</v>
      </c>
      <c r="L34" s="26"/>
      <c r="M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3"/>
      <c r="E35" s="63"/>
      <c r="F35" s="63"/>
      <c r="G35" s="63"/>
      <c r="H35" s="63"/>
      <c r="I35" s="63"/>
      <c r="J35" s="63"/>
      <c r="K35" s="63"/>
      <c r="L35" s="63"/>
      <c r="M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33</v>
      </c>
      <c r="G36" s="26"/>
      <c r="H36" s="26"/>
      <c r="I36" s="30" t="s">
        <v>32</v>
      </c>
      <c r="J36" s="26"/>
      <c r="K36" s="30" t="s">
        <v>34</v>
      </c>
      <c r="L36" s="26"/>
      <c r="M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105" t="s">
        <v>35</v>
      </c>
      <c r="E37" s="32" t="s">
        <v>36</v>
      </c>
      <c r="F37" s="106">
        <f>ROUND((SUM(BE122:BE143)),  2)</f>
        <v>0</v>
      </c>
      <c r="G37" s="107"/>
      <c r="H37" s="107"/>
      <c r="I37" s="108">
        <v>0.2</v>
      </c>
      <c r="J37" s="107"/>
      <c r="K37" s="106">
        <f>ROUND(((SUM(BE122:BE143))*I37),  2)</f>
        <v>0</v>
      </c>
      <c r="L37" s="26"/>
      <c r="M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32" t="s">
        <v>37</v>
      </c>
      <c r="F38" s="103">
        <f>ROUND((SUM(BF122:BF143)),  2)</f>
        <v>0</v>
      </c>
      <c r="G38" s="26"/>
      <c r="H38" s="26"/>
      <c r="I38" s="109">
        <v>0.2</v>
      </c>
      <c r="J38" s="26"/>
      <c r="K38" s="103">
        <f>ROUND(((SUM(BF122:BF143))*I38),  2)</f>
        <v>0</v>
      </c>
      <c r="L38" s="26"/>
      <c r="M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38</v>
      </c>
      <c r="F39" s="103">
        <f>ROUND((SUM(BG122:BG143)),  2)</f>
        <v>0</v>
      </c>
      <c r="G39" s="26"/>
      <c r="H39" s="26"/>
      <c r="I39" s="109">
        <v>0.2</v>
      </c>
      <c r="J39" s="26"/>
      <c r="K39" s="103">
        <f>0</f>
        <v>0</v>
      </c>
      <c r="L39" s="26"/>
      <c r="M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39</v>
      </c>
      <c r="F40" s="103">
        <f>ROUND((SUM(BH122:BH143)),  2)</f>
        <v>0</v>
      </c>
      <c r="G40" s="26"/>
      <c r="H40" s="26"/>
      <c r="I40" s="109">
        <v>0.2</v>
      </c>
      <c r="J40" s="26"/>
      <c r="K40" s="103">
        <f>0</f>
        <v>0</v>
      </c>
      <c r="L40" s="26"/>
      <c r="M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32" t="s">
        <v>40</v>
      </c>
      <c r="F41" s="106">
        <f>ROUND((SUM(BI122:BI143)),  2)</f>
        <v>0</v>
      </c>
      <c r="G41" s="107"/>
      <c r="H41" s="107"/>
      <c r="I41" s="108">
        <v>0</v>
      </c>
      <c r="J41" s="107"/>
      <c r="K41" s="106">
        <f>0</f>
        <v>0</v>
      </c>
      <c r="L41" s="26"/>
      <c r="M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10"/>
      <c r="D43" s="111" t="s">
        <v>41</v>
      </c>
      <c r="E43" s="57"/>
      <c r="F43" s="57"/>
      <c r="G43" s="112" t="s">
        <v>42</v>
      </c>
      <c r="H43" s="113" t="s">
        <v>43</v>
      </c>
      <c r="I43" s="57"/>
      <c r="J43" s="57"/>
      <c r="K43" s="114">
        <f>SUM(K34:K41)</f>
        <v>0</v>
      </c>
      <c r="L43" s="115"/>
      <c r="M43" s="39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39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41"/>
      <c r="M50" s="39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26"/>
      <c r="B61" s="27"/>
      <c r="C61" s="26"/>
      <c r="D61" s="42" t="s">
        <v>46</v>
      </c>
      <c r="E61" s="29"/>
      <c r="F61" s="116" t="s">
        <v>47</v>
      </c>
      <c r="G61" s="42" t="s">
        <v>46</v>
      </c>
      <c r="H61" s="29"/>
      <c r="I61" s="29"/>
      <c r="J61" s="117" t="s">
        <v>47</v>
      </c>
      <c r="K61" s="29"/>
      <c r="L61" s="29"/>
      <c r="M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26"/>
      <c r="B65" s="27"/>
      <c r="C65" s="26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43"/>
      <c r="M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26"/>
      <c r="B76" s="27"/>
      <c r="C76" s="26"/>
      <c r="D76" s="42" t="s">
        <v>46</v>
      </c>
      <c r="E76" s="29"/>
      <c r="F76" s="116" t="s">
        <v>47</v>
      </c>
      <c r="G76" s="42" t="s">
        <v>46</v>
      </c>
      <c r="H76" s="29"/>
      <c r="I76" s="29"/>
      <c r="J76" s="117" t="s">
        <v>47</v>
      </c>
      <c r="K76" s="29"/>
      <c r="L76" s="29"/>
      <c r="M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134</v>
      </c>
      <c r="D82" s="26"/>
      <c r="E82" s="26"/>
      <c r="F82" s="26"/>
      <c r="G82" s="26"/>
      <c r="H82" s="26"/>
      <c r="I82" s="26"/>
      <c r="J82" s="26"/>
      <c r="K82" s="26"/>
      <c r="L82" s="26"/>
      <c r="M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26"/>
      <c r="M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6.25" customHeight="1">
      <c r="A85" s="26"/>
      <c r="B85" s="27"/>
      <c r="C85" s="26"/>
      <c r="D85" s="26"/>
      <c r="E85" s="225" t="str">
        <f>E7</f>
        <v>ROZVOJ CESTOVNÉHO RUCHU V OKOLÍ RÁKOCZIHO KAŠTIEĽA V BORŠI</v>
      </c>
      <c r="F85" s="226"/>
      <c r="G85" s="226"/>
      <c r="H85" s="226"/>
      <c r="I85" s="26"/>
      <c r="J85" s="26"/>
      <c r="K85" s="26"/>
      <c r="L85" s="26"/>
      <c r="M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128</v>
      </c>
      <c r="M86" s="17"/>
    </row>
    <row r="87" spans="1:31" s="2" customFormat="1" ht="16.5" customHeight="1">
      <c r="A87" s="26"/>
      <c r="B87" s="27"/>
      <c r="C87" s="26"/>
      <c r="D87" s="26"/>
      <c r="E87" s="225" t="s">
        <v>654</v>
      </c>
      <c r="F87" s="221"/>
      <c r="G87" s="221"/>
      <c r="H87" s="221"/>
      <c r="I87" s="26"/>
      <c r="J87" s="26"/>
      <c r="K87" s="26"/>
      <c r="L87" s="26"/>
      <c r="M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130</v>
      </c>
      <c r="D88" s="26"/>
      <c r="E88" s="26"/>
      <c r="F88" s="26"/>
      <c r="G88" s="26"/>
      <c r="H88" s="26"/>
      <c r="I88" s="26"/>
      <c r="J88" s="26"/>
      <c r="K88" s="26"/>
      <c r="L88" s="26"/>
      <c r="M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4" t="str">
        <f>E11</f>
        <v>II - II - ZEMNÉ PRÁCE</v>
      </c>
      <c r="F89" s="221"/>
      <c r="G89" s="221"/>
      <c r="H89" s="221"/>
      <c r="I89" s="26"/>
      <c r="J89" s="26"/>
      <c r="K89" s="26"/>
      <c r="L89" s="26"/>
      <c r="M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18</v>
      </c>
      <c r="D91" s="26"/>
      <c r="E91" s="26"/>
      <c r="F91" s="21" t="str">
        <f>F14</f>
        <v>Borša</v>
      </c>
      <c r="G91" s="26"/>
      <c r="H91" s="26"/>
      <c r="I91" s="23" t="s">
        <v>20</v>
      </c>
      <c r="J91" s="52">
        <f>IF(J14="","",J14)</f>
        <v>44684</v>
      </c>
      <c r="K91" s="26"/>
      <c r="L91" s="26"/>
      <c r="M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21</v>
      </c>
      <c r="D93" s="26"/>
      <c r="E93" s="26"/>
      <c r="F93" s="21" t="str">
        <f>E17</f>
        <v>II. Rákoczi Ferenc, n.o.</v>
      </c>
      <c r="G93" s="26"/>
      <c r="H93" s="26"/>
      <c r="I93" s="23" t="s">
        <v>27</v>
      </c>
      <c r="J93" s="24" t="str">
        <f>E23</f>
        <v xml:space="preserve">Arch + crafts </v>
      </c>
      <c r="K93" s="26"/>
      <c r="L93" s="26"/>
      <c r="M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29</v>
      </c>
      <c r="J94" s="24" t="str">
        <f>E26</f>
        <v xml:space="preserve"> </v>
      </c>
      <c r="K94" s="26"/>
      <c r="L94" s="26"/>
      <c r="M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18" t="s">
        <v>135</v>
      </c>
      <c r="D96" s="110"/>
      <c r="E96" s="110"/>
      <c r="F96" s="110"/>
      <c r="G96" s="110"/>
      <c r="H96" s="110"/>
      <c r="I96" s="119" t="s">
        <v>136</v>
      </c>
      <c r="J96" s="119" t="s">
        <v>137</v>
      </c>
      <c r="K96" s="119" t="s">
        <v>138</v>
      </c>
      <c r="L96" s="110"/>
      <c r="M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20" t="s">
        <v>139</v>
      </c>
      <c r="D98" s="26"/>
      <c r="E98" s="26"/>
      <c r="F98" s="26"/>
      <c r="G98" s="26"/>
      <c r="H98" s="26"/>
      <c r="I98" s="68">
        <f t="shared" ref="I98:J100" si="0">Q122</f>
        <v>0</v>
      </c>
      <c r="J98" s="68">
        <f t="shared" si="0"/>
        <v>0</v>
      </c>
      <c r="K98" s="68">
        <f>K122</f>
        <v>0</v>
      </c>
      <c r="L98" s="26"/>
      <c r="M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21"/>
      <c r="D99" s="122" t="s">
        <v>141</v>
      </c>
      <c r="E99" s="123"/>
      <c r="F99" s="123"/>
      <c r="G99" s="123"/>
      <c r="H99" s="123"/>
      <c r="I99" s="124">
        <f t="shared" si="0"/>
        <v>0</v>
      </c>
      <c r="J99" s="124">
        <f t="shared" si="0"/>
        <v>0</v>
      </c>
      <c r="K99" s="124">
        <f>K123</f>
        <v>0</v>
      </c>
      <c r="M99" s="121"/>
    </row>
    <row r="100" spans="1:47" s="10" customFormat="1" ht="19.899999999999999" customHeight="1">
      <c r="B100" s="125"/>
      <c r="D100" s="126" t="s">
        <v>142</v>
      </c>
      <c r="E100" s="127"/>
      <c r="F100" s="127"/>
      <c r="G100" s="127"/>
      <c r="H100" s="127"/>
      <c r="I100" s="128">
        <f t="shared" si="0"/>
        <v>0</v>
      </c>
      <c r="J100" s="128">
        <f t="shared" si="0"/>
        <v>0</v>
      </c>
      <c r="K100" s="128">
        <f>K124</f>
        <v>0</v>
      </c>
      <c r="M100" s="125"/>
    </row>
    <row r="101" spans="1:47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39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47" s="2" customFormat="1" ht="6.95" customHeight="1">
      <c r="A102" s="26"/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47" s="2" customFormat="1" ht="6.95" customHeight="1">
      <c r="A106" s="26"/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24.95" customHeight="1">
      <c r="A107" s="26"/>
      <c r="B107" s="27"/>
      <c r="C107" s="18" t="s">
        <v>147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12" customHeight="1">
      <c r="A109" s="26"/>
      <c r="B109" s="27"/>
      <c r="C109" s="23" t="s">
        <v>14</v>
      </c>
      <c r="D109" s="26"/>
      <c r="E109" s="26"/>
      <c r="F109" s="26"/>
      <c r="G109" s="26"/>
      <c r="H109" s="26"/>
      <c r="I109" s="26"/>
      <c r="J109" s="26"/>
      <c r="K109" s="26"/>
      <c r="L109" s="26"/>
      <c r="M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26.25" customHeight="1">
      <c r="A110" s="26"/>
      <c r="B110" s="27"/>
      <c r="C110" s="26"/>
      <c r="D110" s="26"/>
      <c r="E110" s="225" t="str">
        <f>E7</f>
        <v>ROZVOJ CESTOVNÉHO RUCHU V OKOLÍ RÁKOCZIHO KAŠTIEĽA V BORŠI</v>
      </c>
      <c r="F110" s="226"/>
      <c r="G110" s="226"/>
      <c r="H110" s="226"/>
      <c r="I110" s="26"/>
      <c r="J110" s="26"/>
      <c r="K110" s="26"/>
      <c r="L110" s="26"/>
      <c r="M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1" customFormat="1" ht="12" customHeight="1">
      <c r="B111" s="17"/>
      <c r="C111" s="23" t="s">
        <v>128</v>
      </c>
      <c r="M111" s="17"/>
    </row>
    <row r="112" spans="1:47" s="2" customFormat="1" ht="16.5" customHeight="1">
      <c r="A112" s="26"/>
      <c r="B112" s="27"/>
      <c r="C112" s="26"/>
      <c r="D112" s="26"/>
      <c r="E112" s="225" t="s">
        <v>654</v>
      </c>
      <c r="F112" s="221"/>
      <c r="G112" s="221"/>
      <c r="H112" s="221"/>
      <c r="I112" s="26"/>
      <c r="J112" s="26"/>
      <c r="K112" s="26"/>
      <c r="L112" s="26"/>
      <c r="M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130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84" t="str">
        <f>E11</f>
        <v>II - II - ZEMNÉ PRÁCE</v>
      </c>
      <c r="F114" s="221"/>
      <c r="G114" s="221"/>
      <c r="H114" s="221"/>
      <c r="I114" s="26"/>
      <c r="J114" s="26"/>
      <c r="K114" s="26"/>
      <c r="L114" s="26"/>
      <c r="M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18</v>
      </c>
      <c r="D116" s="26"/>
      <c r="E116" s="26"/>
      <c r="F116" s="21" t="str">
        <f>F14</f>
        <v>Borša</v>
      </c>
      <c r="G116" s="26"/>
      <c r="H116" s="26"/>
      <c r="I116" s="23" t="s">
        <v>20</v>
      </c>
      <c r="J116" s="52">
        <f>IF(J14="","",J14)</f>
        <v>44684</v>
      </c>
      <c r="K116" s="26"/>
      <c r="L116" s="26"/>
      <c r="M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21</v>
      </c>
      <c r="D118" s="26"/>
      <c r="E118" s="26"/>
      <c r="F118" s="21" t="str">
        <f>E17</f>
        <v>II. Rákoczi Ferenc, n.o.</v>
      </c>
      <c r="G118" s="26"/>
      <c r="H118" s="26"/>
      <c r="I118" s="23" t="s">
        <v>27</v>
      </c>
      <c r="J118" s="24" t="str">
        <f>E23</f>
        <v xml:space="preserve">Arch + crafts </v>
      </c>
      <c r="K118" s="26"/>
      <c r="L118" s="26"/>
      <c r="M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25</v>
      </c>
      <c r="D119" s="26"/>
      <c r="E119" s="26"/>
      <c r="F119" s="21" t="str">
        <f>IF(E20="","",E20)</f>
        <v xml:space="preserve"> </v>
      </c>
      <c r="G119" s="26"/>
      <c r="H119" s="26"/>
      <c r="I119" s="23" t="s">
        <v>29</v>
      </c>
      <c r="J119" s="24" t="str">
        <f>E26</f>
        <v xml:space="preserve"> </v>
      </c>
      <c r="K119" s="26"/>
      <c r="L119" s="26"/>
      <c r="M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29"/>
      <c r="B121" s="130"/>
      <c r="C121" s="131" t="s">
        <v>148</v>
      </c>
      <c r="D121" s="132" t="s">
        <v>56</v>
      </c>
      <c r="E121" s="222" t="s">
        <v>53</v>
      </c>
      <c r="F121" s="222"/>
      <c r="G121" s="132" t="s">
        <v>149</v>
      </c>
      <c r="H121" s="132" t="s">
        <v>150</v>
      </c>
      <c r="I121" s="132" t="s">
        <v>151</v>
      </c>
      <c r="J121" s="132" t="s">
        <v>152</v>
      </c>
      <c r="K121" s="133" t="s">
        <v>138</v>
      </c>
      <c r="L121" s="134" t="s">
        <v>153</v>
      </c>
      <c r="M121" s="135"/>
      <c r="N121" s="59" t="s">
        <v>1</v>
      </c>
      <c r="O121" s="60" t="s">
        <v>35</v>
      </c>
      <c r="P121" s="60" t="s">
        <v>154</v>
      </c>
      <c r="Q121" s="60" t="s">
        <v>155</v>
      </c>
      <c r="R121" s="60" t="s">
        <v>156</v>
      </c>
      <c r="S121" s="60" t="s">
        <v>157</v>
      </c>
      <c r="T121" s="60" t="s">
        <v>158</v>
      </c>
      <c r="U121" s="60" t="s">
        <v>159</v>
      </c>
      <c r="V121" s="60" t="s">
        <v>160</v>
      </c>
      <c r="W121" s="60" t="s">
        <v>161</v>
      </c>
      <c r="X121" s="61" t="s">
        <v>162</v>
      </c>
      <c r="Y121" s="129"/>
      <c r="Z121" s="129"/>
      <c r="AA121" s="129"/>
      <c r="AB121" s="129"/>
      <c r="AC121" s="129"/>
      <c r="AD121" s="129"/>
      <c r="AE121" s="129"/>
    </row>
    <row r="122" spans="1:65" s="2" customFormat="1" ht="22.9" customHeight="1">
      <c r="A122" s="26"/>
      <c r="B122" s="27"/>
      <c r="C122" s="66" t="s">
        <v>139</v>
      </c>
      <c r="D122" s="26"/>
      <c r="E122" s="26"/>
      <c r="F122" s="26"/>
      <c r="G122" s="26"/>
      <c r="H122" s="26"/>
      <c r="I122" s="26"/>
      <c r="J122" s="26"/>
      <c r="K122" s="136">
        <f>BK122</f>
        <v>0</v>
      </c>
      <c r="L122" s="26"/>
      <c r="M122" s="27"/>
      <c r="N122" s="62"/>
      <c r="O122" s="53"/>
      <c r="P122" s="63"/>
      <c r="Q122" s="137">
        <f>Q123</f>
        <v>0</v>
      </c>
      <c r="R122" s="137">
        <f>R123</f>
        <v>0</v>
      </c>
      <c r="S122" s="63"/>
      <c r="T122" s="138">
        <f>T123</f>
        <v>57.753720000000001</v>
      </c>
      <c r="U122" s="63"/>
      <c r="V122" s="138">
        <f>V123</f>
        <v>0</v>
      </c>
      <c r="W122" s="63"/>
      <c r="X122" s="139">
        <f>X123</f>
        <v>0</v>
      </c>
      <c r="Y122" s="26"/>
      <c r="Z122" s="26"/>
      <c r="AA122" s="26"/>
      <c r="AB122" s="26"/>
      <c r="AC122" s="26"/>
      <c r="AD122" s="26"/>
      <c r="AE122" s="26"/>
      <c r="AT122" s="14" t="s">
        <v>72</v>
      </c>
      <c r="AU122" s="14" t="s">
        <v>140</v>
      </c>
      <c r="BK122" s="140">
        <f>BK123</f>
        <v>0</v>
      </c>
    </row>
    <row r="123" spans="1:65" s="12" customFormat="1" ht="25.9" customHeight="1">
      <c r="B123" s="141"/>
      <c r="D123" s="142" t="s">
        <v>72</v>
      </c>
      <c r="E123" s="143" t="s">
        <v>163</v>
      </c>
      <c r="F123" s="143" t="s">
        <v>164</v>
      </c>
      <c r="K123" s="144">
        <f>BK123</f>
        <v>0</v>
      </c>
      <c r="M123" s="141"/>
      <c r="N123" s="145"/>
      <c r="O123" s="146"/>
      <c r="P123" s="146"/>
      <c r="Q123" s="147">
        <f>Q124</f>
        <v>0</v>
      </c>
      <c r="R123" s="147">
        <f>R124</f>
        <v>0</v>
      </c>
      <c r="S123" s="146"/>
      <c r="T123" s="148">
        <f>T124</f>
        <v>57.753720000000001</v>
      </c>
      <c r="U123" s="146"/>
      <c r="V123" s="148">
        <f>V124</f>
        <v>0</v>
      </c>
      <c r="W123" s="146"/>
      <c r="X123" s="149">
        <f>X124</f>
        <v>0</v>
      </c>
      <c r="AR123" s="142" t="s">
        <v>80</v>
      </c>
      <c r="AT123" s="150" t="s">
        <v>72</v>
      </c>
      <c r="AU123" s="150" t="s">
        <v>73</v>
      </c>
      <c r="AY123" s="142" t="s">
        <v>165</v>
      </c>
      <c r="BK123" s="151">
        <f>BK124</f>
        <v>0</v>
      </c>
    </row>
    <row r="124" spans="1:65" s="12" customFormat="1" ht="22.9" customHeight="1">
      <c r="B124" s="141"/>
      <c r="D124" s="142" t="s">
        <v>72</v>
      </c>
      <c r="E124" s="152" t="s">
        <v>80</v>
      </c>
      <c r="F124" s="152" t="s">
        <v>166</v>
      </c>
      <c r="K124" s="153">
        <f>BK124</f>
        <v>0</v>
      </c>
      <c r="M124" s="141"/>
      <c r="N124" s="145"/>
      <c r="O124" s="146"/>
      <c r="P124" s="146"/>
      <c r="Q124" s="147">
        <f>SUM(Q125:Q143)</f>
        <v>0</v>
      </c>
      <c r="R124" s="147">
        <f>SUM(R125:R143)</f>
        <v>0</v>
      </c>
      <c r="S124" s="146"/>
      <c r="T124" s="148">
        <f>SUM(T125:T143)</f>
        <v>57.753720000000001</v>
      </c>
      <c r="U124" s="146"/>
      <c r="V124" s="148">
        <f>SUM(V125:V143)</f>
        <v>0</v>
      </c>
      <c r="W124" s="146"/>
      <c r="X124" s="149">
        <f>SUM(X125:X143)</f>
        <v>0</v>
      </c>
      <c r="AR124" s="142" t="s">
        <v>80</v>
      </c>
      <c r="AT124" s="150" t="s">
        <v>72</v>
      </c>
      <c r="AU124" s="150" t="s">
        <v>80</v>
      </c>
      <c r="AY124" s="142" t="s">
        <v>165</v>
      </c>
      <c r="BK124" s="151">
        <f>SUM(BK125:BK143)</f>
        <v>0</v>
      </c>
    </row>
    <row r="125" spans="1:65" s="2" customFormat="1" ht="44.25" customHeight="1">
      <c r="A125" s="26"/>
      <c r="B125" s="154"/>
      <c r="C125" s="155" t="s">
        <v>80</v>
      </c>
      <c r="D125" s="155" t="s">
        <v>167</v>
      </c>
      <c r="E125" s="223" t="s">
        <v>664</v>
      </c>
      <c r="F125" s="224"/>
      <c r="G125" s="156" t="s">
        <v>203</v>
      </c>
      <c r="H125" s="157">
        <v>12.69</v>
      </c>
      <c r="I125" s="158">
        <v>0</v>
      </c>
      <c r="J125" s="158">
        <v>0</v>
      </c>
      <c r="K125" s="158">
        <f t="shared" ref="K125:K143" si="1">ROUND(P125*H125,2)</f>
        <v>0</v>
      </c>
      <c r="L125" s="159"/>
      <c r="M125" s="27"/>
      <c r="N125" s="160" t="s">
        <v>1</v>
      </c>
      <c r="O125" s="161" t="s">
        <v>37</v>
      </c>
      <c r="P125" s="162">
        <f t="shared" ref="P125:P143" si="2">I125+J125</f>
        <v>0</v>
      </c>
      <c r="Q125" s="162">
        <f t="shared" ref="Q125:Q143" si="3">ROUND(I125*H125,2)</f>
        <v>0</v>
      </c>
      <c r="R125" s="162">
        <f t="shared" ref="R125:R143" si="4">ROUND(J125*H125,2)</f>
        <v>0</v>
      </c>
      <c r="S125" s="163">
        <v>7.8E-2</v>
      </c>
      <c r="T125" s="163">
        <f t="shared" ref="T125:T143" si="5">S125*H125</f>
        <v>0.98981999999999992</v>
      </c>
      <c r="U125" s="163">
        <v>0</v>
      </c>
      <c r="V125" s="163">
        <f t="shared" ref="V125:V143" si="6">U125*H125</f>
        <v>0</v>
      </c>
      <c r="W125" s="163">
        <v>0</v>
      </c>
      <c r="X125" s="164">
        <f t="shared" ref="X125:X143" si="7">W125*H125</f>
        <v>0</v>
      </c>
      <c r="Y125" s="26"/>
      <c r="Z125" s="26"/>
      <c r="AA125" s="26"/>
      <c r="AB125" s="26"/>
      <c r="AC125" s="26"/>
      <c r="AD125" s="26"/>
      <c r="AE125" s="26"/>
      <c r="AR125" s="165" t="s">
        <v>170</v>
      </c>
      <c r="AT125" s="165" t="s">
        <v>167</v>
      </c>
      <c r="AU125" s="165" t="s">
        <v>86</v>
      </c>
      <c r="AY125" s="14" t="s">
        <v>165</v>
      </c>
      <c r="BE125" s="166">
        <f t="shared" ref="BE125:BE143" si="8">IF(O125="základná",K125,0)</f>
        <v>0</v>
      </c>
      <c r="BF125" s="166">
        <f t="shared" ref="BF125:BF143" si="9">IF(O125="znížená",K125,0)</f>
        <v>0</v>
      </c>
      <c r="BG125" s="166">
        <f t="shared" ref="BG125:BG143" si="10">IF(O125="zákl. prenesená",K125,0)</f>
        <v>0</v>
      </c>
      <c r="BH125" s="166">
        <f t="shared" ref="BH125:BH143" si="11">IF(O125="zníž. prenesená",K125,0)</f>
        <v>0</v>
      </c>
      <c r="BI125" s="166">
        <f t="shared" ref="BI125:BI143" si="12">IF(O125="nulová",K125,0)</f>
        <v>0</v>
      </c>
      <c r="BJ125" s="14" t="s">
        <v>86</v>
      </c>
      <c r="BK125" s="166">
        <f t="shared" ref="BK125:BK143" si="13">ROUND(P125*H125,2)</f>
        <v>0</v>
      </c>
      <c r="BL125" s="14" t="s">
        <v>170</v>
      </c>
      <c r="BM125" s="165" t="s">
        <v>665</v>
      </c>
    </row>
    <row r="126" spans="1:65" s="2" customFormat="1" ht="44.25" customHeight="1">
      <c r="A126" s="26"/>
      <c r="B126" s="154"/>
      <c r="C126" s="155" t="s">
        <v>86</v>
      </c>
      <c r="D126" s="155" t="s">
        <v>167</v>
      </c>
      <c r="E126" s="223" t="s">
        <v>666</v>
      </c>
      <c r="F126" s="224"/>
      <c r="G126" s="156" t="s">
        <v>181</v>
      </c>
      <c r="H126" s="157">
        <v>62</v>
      </c>
      <c r="I126" s="158">
        <v>0</v>
      </c>
      <c r="J126" s="158">
        <v>0</v>
      </c>
      <c r="K126" s="158">
        <f t="shared" si="1"/>
        <v>0</v>
      </c>
      <c r="L126" s="159"/>
      <c r="M126" s="27"/>
      <c r="N126" s="160" t="s">
        <v>1</v>
      </c>
      <c r="O126" s="161" t="s">
        <v>37</v>
      </c>
      <c r="P126" s="162">
        <f t="shared" si="2"/>
        <v>0</v>
      </c>
      <c r="Q126" s="162">
        <f t="shared" si="3"/>
        <v>0</v>
      </c>
      <c r="R126" s="162">
        <f t="shared" si="4"/>
        <v>0</v>
      </c>
      <c r="S126" s="163">
        <v>7.8E-2</v>
      </c>
      <c r="T126" s="163">
        <f t="shared" si="5"/>
        <v>4.8360000000000003</v>
      </c>
      <c r="U126" s="163">
        <v>0</v>
      </c>
      <c r="V126" s="163">
        <f t="shared" si="6"/>
        <v>0</v>
      </c>
      <c r="W126" s="163">
        <v>0</v>
      </c>
      <c r="X126" s="164">
        <f t="shared" si="7"/>
        <v>0</v>
      </c>
      <c r="Y126" s="26"/>
      <c r="Z126" s="26"/>
      <c r="AA126" s="26"/>
      <c r="AB126" s="26"/>
      <c r="AC126" s="26"/>
      <c r="AD126" s="26"/>
      <c r="AE126" s="26"/>
      <c r="AR126" s="165" t="s">
        <v>170</v>
      </c>
      <c r="AT126" s="165" t="s">
        <v>167</v>
      </c>
      <c r="AU126" s="165" t="s">
        <v>86</v>
      </c>
      <c r="AY126" s="14" t="s">
        <v>165</v>
      </c>
      <c r="BE126" s="166">
        <f t="shared" si="8"/>
        <v>0</v>
      </c>
      <c r="BF126" s="166">
        <f t="shared" si="9"/>
        <v>0</v>
      </c>
      <c r="BG126" s="166">
        <f t="shared" si="10"/>
        <v>0</v>
      </c>
      <c r="BH126" s="166">
        <f t="shared" si="11"/>
        <v>0</v>
      </c>
      <c r="BI126" s="166">
        <f t="shared" si="12"/>
        <v>0</v>
      </c>
      <c r="BJ126" s="14" t="s">
        <v>86</v>
      </c>
      <c r="BK126" s="166">
        <f t="shared" si="13"/>
        <v>0</v>
      </c>
      <c r="BL126" s="14" t="s">
        <v>170</v>
      </c>
      <c r="BM126" s="165" t="s">
        <v>667</v>
      </c>
    </row>
    <row r="127" spans="1:65" s="2" customFormat="1" ht="44.25" customHeight="1">
      <c r="A127" s="26"/>
      <c r="B127" s="154"/>
      <c r="C127" s="155" t="s">
        <v>174</v>
      </c>
      <c r="D127" s="155" t="s">
        <v>167</v>
      </c>
      <c r="E127" s="223" t="s">
        <v>668</v>
      </c>
      <c r="F127" s="224"/>
      <c r="G127" s="156" t="s">
        <v>181</v>
      </c>
      <c r="H127" s="157">
        <v>10</v>
      </c>
      <c r="I127" s="158">
        <v>0</v>
      </c>
      <c r="J127" s="158">
        <v>0</v>
      </c>
      <c r="K127" s="158">
        <f t="shared" si="1"/>
        <v>0</v>
      </c>
      <c r="L127" s="159"/>
      <c r="M127" s="27"/>
      <c r="N127" s="160" t="s">
        <v>1</v>
      </c>
      <c r="O127" s="161" t="s">
        <v>37</v>
      </c>
      <c r="P127" s="162">
        <f t="shared" si="2"/>
        <v>0</v>
      </c>
      <c r="Q127" s="162">
        <f t="shared" si="3"/>
        <v>0</v>
      </c>
      <c r="R127" s="162">
        <f t="shared" si="4"/>
        <v>0</v>
      </c>
      <c r="S127" s="163">
        <v>7.8E-2</v>
      </c>
      <c r="T127" s="163">
        <f t="shared" si="5"/>
        <v>0.78</v>
      </c>
      <c r="U127" s="163">
        <v>0</v>
      </c>
      <c r="V127" s="163">
        <f t="shared" si="6"/>
        <v>0</v>
      </c>
      <c r="W127" s="163">
        <v>0</v>
      </c>
      <c r="X127" s="164">
        <f t="shared" si="7"/>
        <v>0</v>
      </c>
      <c r="Y127" s="26"/>
      <c r="Z127" s="26"/>
      <c r="AA127" s="26"/>
      <c r="AB127" s="26"/>
      <c r="AC127" s="26"/>
      <c r="AD127" s="26"/>
      <c r="AE127" s="26"/>
      <c r="AR127" s="165" t="s">
        <v>170</v>
      </c>
      <c r="AT127" s="165" t="s">
        <v>167</v>
      </c>
      <c r="AU127" s="165" t="s">
        <v>86</v>
      </c>
      <c r="AY127" s="14" t="s">
        <v>165</v>
      </c>
      <c r="BE127" s="166">
        <f t="shared" si="8"/>
        <v>0</v>
      </c>
      <c r="BF127" s="166">
        <f t="shared" si="9"/>
        <v>0</v>
      </c>
      <c r="BG127" s="166">
        <f t="shared" si="10"/>
        <v>0</v>
      </c>
      <c r="BH127" s="166">
        <f t="shared" si="11"/>
        <v>0</v>
      </c>
      <c r="BI127" s="166">
        <f t="shared" si="12"/>
        <v>0</v>
      </c>
      <c r="BJ127" s="14" t="s">
        <v>86</v>
      </c>
      <c r="BK127" s="166">
        <f t="shared" si="13"/>
        <v>0</v>
      </c>
      <c r="BL127" s="14" t="s">
        <v>170</v>
      </c>
      <c r="BM127" s="165" t="s">
        <v>669</v>
      </c>
    </row>
    <row r="128" spans="1:65" s="2" customFormat="1" ht="44.25" customHeight="1">
      <c r="A128" s="26"/>
      <c r="B128" s="154"/>
      <c r="C128" s="155" t="s">
        <v>170</v>
      </c>
      <c r="D128" s="155" t="s">
        <v>167</v>
      </c>
      <c r="E128" s="223" t="s">
        <v>670</v>
      </c>
      <c r="F128" s="224"/>
      <c r="G128" s="156" t="s">
        <v>181</v>
      </c>
      <c r="H128" s="157">
        <v>4</v>
      </c>
      <c r="I128" s="158">
        <v>0</v>
      </c>
      <c r="J128" s="158">
        <v>0</v>
      </c>
      <c r="K128" s="158">
        <f t="shared" si="1"/>
        <v>0</v>
      </c>
      <c r="L128" s="159"/>
      <c r="M128" s="27"/>
      <c r="N128" s="160" t="s">
        <v>1</v>
      </c>
      <c r="O128" s="161" t="s">
        <v>37</v>
      </c>
      <c r="P128" s="162">
        <f t="shared" si="2"/>
        <v>0</v>
      </c>
      <c r="Q128" s="162">
        <f t="shared" si="3"/>
        <v>0</v>
      </c>
      <c r="R128" s="162">
        <f t="shared" si="4"/>
        <v>0</v>
      </c>
      <c r="S128" s="163">
        <v>7.8E-2</v>
      </c>
      <c r="T128" s="163">
        <f t="shared" si="5"/>
        <v>0.312</v>
      </c>
      <c r="U128" s="163">
        <v>0</v>
      </c>
      <c r="V128" s="163">
        <f t="shared" si="6"/>
        <v>0</v>
      </c>
      <c r="W128" s="163">
        <v>0</v>
      </c>
      <c r="X128" s="164">
        <f t="shared" si="7"/>
        <v>0</v>
      </c>
      <c r="Y128" s="26"/>
      <c r="Z128" s="26"/>
      <c r="AA128" s="26"/>
      <c r="AB128" s="26"/>
      <c r="AC128" s="26"/>
      <c r="AD128" s="26"/>
      <c r="AE128" s="26"/>
      <c r="AR128" s="165" t="s">
        <v>170</v>
      </c>
      <c r="AT128" s="165" t="s">
        <v>167</v>
      </c>
      <c r="AU128" s="165" t="s">
        <v>86</v>
      </c>
      <c r="AY128" s="14" t="s">
        <v>165</v>
      </c>
      <c r="BE128" s="166">
        <f t="shared" si="8"/>
        <v>0</v>
      </c>
      <c r="BF128" s="166">
        <f t="shared" si="9"/>
        <v>0</v>
      </c>
      <c r="BG128" s="166">
        <f t="shared" si="10"/>
        <v>0</v>
      </c>
      <c r="BH128" s="166">
        <f t="shared" si="11"/>
        <v>0</v>
      </c>
      <c r="BI128" s="166">
        <f t="shared" si="12"/>
        <v>0</v>
      </c>
      <c r="BJ128" s="14" t="s">
        <v>86</v>
      </c>
      <c r="BK128" s="166">
        <f t="shared" si="13"/>
        <v>0</v>
      </c>
      <c r="BL128" s="14" t="s">
        <v>170</v>
      </c>
      <c r="BM128" s="165" t="s">
        <v>671</v>
      </c>
    </row>
    <row r="129" spans="1:65" s="2" customFormat="1" ht="44.25" customHeight="1">
      <c r="A129" s="26"/>
      <c r="B129" s="154"/>
      <c r="C129" s="155" t="s">
        <v>179</v>
      </c>
      <c r="D129" s="155" t="s">
        <v>167</v>
      </c>
      <c r="E129" s="223" t="s">
        <v>672</v>
      </c>
      <c r="F129" s="224"/>
      <c r="G129" s="156" t="s">
        <v>181</v>
      </c>
      <c r="H129" s="157">
        <v>4</v>
      </c>
      <c r="I129" s="158">
        <v>0</v>
      </c>
      <c r="J129" s="158">
        <v>0</v>
      </c>
      <c r="K129" s="158">
        <f t="shared" si="1"/>
        <v>0</v>
      </c>
      <c r="L129" s="159"/>
      <c r="M129" s="27"/>
      <c r="N129" s="160" t="s">
        <v>1</v>
      </c>
      <c r="O129" s="161" t="s">
        <v>37</v>
      </c>
      <c r="P129" s="162">
        <f t="shared" si="2"/>
        <v>0</v>
      </c>
      <c r="Q129" s="162">
        <f t="shared" si="3"/>
        <v>0</v>
      </c>
      <c r="R129" s="162">
        <f t="shared" si="4"/>
        <v>0</v>
      </c>
      <c r="S129" s="163">
        <v>7.8E-2</v>
      </c>
      <c r="T129" s="163">
        <f t="shared" si="5"/>
        <v>0.312</v>
      </c>
      <c r="U129" s="163">
        <v>0</v>
      </c>
      <c r="V129" s="163">
        <f t="shared" si="6"/>
        <v>0</v>
      </c>
      <c r="W129" s="163">
        <v>0</v>
      </c>
      <c r="X129" s="164">
        <f t="shared" si="7"/>
        <v>0</v>
      </c>
      <c r="Y129" s="26"/>
      <c r="Z129" s="26"/>
      <c r="AA129" s="26"/>
      <c r="AB129" s="26"/>
      <c r="AC129" s="26"/>
      <c r="AD129" s="26"/>
      <c r="AE129" s="26"/>
      <c r="AR129" s="165" t="s">
        <v>170</v>
      </c>
      <c r="AT129" s="165" t="s">
        <v>167</v>
      </c>
      <c r="AU129" s="165" t="s">
        <v>86</v>
      </c>
      <c r="AY129" s="14" t="s">
        <v>165</v>
      </c>
      <c r="BE129" s="166">
        <f t="shared" si="8"/>
        <v>0</v>
      </c>
      <c r="BF129" s="166">
        <f t="shared" si="9"/>
        <v>0</v>
      </c>
      <c r="BG129" s="166">
        <f t="shared" si="10"/>
        <v>0</v>
      </c>
      <c r="BH129" s="166">
        <f t="shared" si="11"/>
        <v>0</v>
      </c>
      <c r="BI129" s="166">
        <f t="shared" si="12"/>
        <v>0</v>
      </c>
      <c r="BJ129" s="14" t="s">
        <v>86</v>
      </c>
      <c r="BK129" s="166">
        <f t="shared" si="13"/>
        <v>0</v>
      </c>
      <c r="BL129" s="14" t="s">
        <v>170</v>
      </c>
      <c r="BM129" s="165" t="s">
        <v>673</v>
      </c>
    </row>
    <row r="130" spans="1:65" s="2" customFormat="1" ht="44.25" customHeight="1">
      <c r="A130" s="26"/>
      <c r="B130" s="154"/>
      <c r="C130" s="155" t="s">
        <v>183</v>
      </c>
      <c r="D130" s="155" t="s">
        <v>167</v>
      </c>
      <c r="E130" s="223" t="s">
        <v>674</v>
      </c>
      <c r="F130" s="224"/>
      <c r="G130" s="156" t="s">
        <v>181</v>
      </c>
      <c r="H130" s="157">
        <v>2</v>
      </c>
      <c r="I130" s="158">
        <v>0</v>
      </c>
      <c r="J130" s="158">
        <v>0</v>
      </c>
      <c r="K130" s="158">
        <f t="shared" si="1"/>
        <v>0</v>
      </c>
      <c r="L130" s="159"/>
      <c r="M130" s="27"/>
      <c r="N130" s="160" t="s">
        <v>1</v>
      </c>
      <c r="O130" s="161" t="s">
        <v>37</v>
      </c>
      <c r="P130" s="162">
        <f t="shared" si="2"/>
        <v>0</v>
      </c>
      <c r="Q130" s="162">
        <f t="shared" si="3"/>
        <v>0</v>
      </c>
      <c r="R130" s="162">
        <f t="shared" si="4"/>
        <v>0</v>
      </c>
      <c r="S130" s="163">
        <v>7.8E-2</v>
      </c>
      <c r="T130" s="163">
        <f t="shared" si="5"/>
        <v>0.156</v>
      </c>
      <c r="U130" s="163">
        <v>0</v>
      </c>
      <c r="V130" s="163">
        <f t="shared" si="6"/>
        <v>0</v>
      </c>
      <c r="W130" s="163">
        <v>0</v>
      </c>
      <c r="X130" s="164">
        <f t="shared" si="7"/>
        <v>0</v>
      </c>
      <c r="Y130" s="26"/>
      <c r="Z130" s="26"/>
      <c r="AA130" s="26"/>
      <c r="AB130" s="26"/>
      <c r="AC130" s="26"/>
      <c r="AD130" s="26"/>
      <c r="AE130" s="26"/>
      <c r="AR130" s="165" t="s">
        <v>170</v>
      </c>
      <c r="AT130" s="165" t="s">
        <v>167</v>
      </c>
      <c r="AU130" s="165" t="s">
        <v>86</v>
      </c>
      <c r="AY130" s="14" t="s">
        <v>165</v>
      </c>
      <c r="BE130" s="166">
        <f t="shared" si="8"/>
        <v>0</v>
      </c>
      <c r="BF130" s="166">
        <f t="shared" si="9"/>
        <v>0</v>
      </c>
      <c r="BG130" s="166">
        <f t="shared" si="10"/>
        <v>0</v>
      </c>
      <c r="BH130" s="166">
        <f t="shared" si="11"/>
        <v>0</v>
      </c>
      <c r="BI130" s="166">
        <f t="shared" si="12"/>
        <v>0</v>
      </c>
      <c r="BJ130" s="14" t="s">
        <v>86</v>
      </c>
      <c r="BK130" s="166">
        <f t="shared" si="13"/>
        <v>0</v>
      </c>
      <c r="BL130" s="14" t="s">
        <v>170</v>
      </c>
      <c r="BM130" s="165" t="s">
        <v>675</v>
      </c>
    </row>
    <row r="131" spans="1:65" s="2" customFormat="1" ht="44.25" customHeight="1">
      <c r="A131" s="26"/>
      <c r="B131" s="154"/>
      <c r="C131" s="155" t="s">
        <v>186</v>
      </c>
      <c r="D131" s="155" t="s">
        <v>167</v>
      </c>
      <c r="E131" s="223" t="s">
        <v>676</v>
      </c>
      <c r="F131" s="224"/>
      <c r="G131" s="156" t="s">
        <v>181</v>
      </c>
      <c r="H131" s="157">
        <v>6</v>
      </c>
      <c r="I131" s="158">
        <v>0</v>
      </c>
      <c r="J131" s="158">
        <v>0</v>
      </c>
      <c r="K131" s="158">
        <f t="shared" si="1"/>
        <v>0</v>
      </c>
      <c r="L131" s="159"/>
      <c r="M131" s="27"/>
      <c r="N131" s="160" t="s">
        <v>1</v>
      </c>
      <c r="O131" s="161" t="s">
        <v>37</v>
      </c>
      <c r="P131" s="162">
        <f t="shared" si="2"/>
        <v>0</v>
      </c>
      <c r="Q131" s="162">
        <f t="shared" si="3"/>
        <v>0</v>
      </c>
      <c r="R131" s="162">
        <f t="shared" si="4"/>
        <v>0</v>
      </c>
      <c r="S131" s="163">
        <v>7.8E-2</v>
      </c>
      <c r="T131" s="163">
        <f t="shared" si="5"/>
        <v>0.46799999999999997</v>
      </c>
      <c r="U131" s="163">
        <v>0</v>
      </c>
      <c r="V131" s="163">
        <f t="shared" si="6"/>
        <v>0</v>
      </c>
      <c r="W131" s="163">
        <v>0</v>
      </c>
      <c r="X131" s="164">
        <f t="shared" si="7"/>
        <v>0</v>
      </c>
      <c r="Y131" s="26"/>
      <c r="Z131" s="26"/>
      <c r="AA131" s="26"/>
      <c r="AB131" s="26"/>
      <c r="AC131" s="26"/>
      <c r="AD131" s="26"/>
      <c r="AE131" s="26"/>
      <c r="AR131" s="165" t="s">
        <v>170</v>
      </c>
      <c r="AT131" s="165" t="s">
        <v>167</v>
      </c>
      <c r="AU131" s="165" t="s">
        <v>86</v>
      </c>
      <c r="AY131" s="14" t="s">
        <v>165</v>
      </c>
      <c r="BE131" s="166">
        <f t="shared" si="8"/>
        <v>0</v>
      </c>
      <c r="BF131" s="166">
        <f t="shared" si="9"/>
        <v>0</v>
      </c>
      <c r="BG131" s="166">
        <f t="shared" si="10"/>
        <v>0</v>
      </c>
      <c r="BH131" s="166">
        <f t="shared" si="11"/>
        <v>0</v>
      </c>
      <c r="BI131" s="166">
        <f t="shared" si="12"/>
        <v>0</v>
      </c>
      <c r="BJ131" s="14" t="s">
        <v>86</v>
      </c>
      <c r="BK131" s="166">
        <f t="shared" si="13"/>
        <v>0</v>
      </c>
      <c r="BL131" s="14" t="s">
        <v>170</v>
      </c>
      <c r="BM131" s="165" t="s">
        <v>677</v>
      </c>
    </row>
    <row r="132" spans="1:65" s="2" customFormat="1" ht="44.25" customHeight="1">
      <c r="A132" s="26"/>
      <c r="B132" s="154"/>
      <c r="C132" s="155" t="s">
        <v>189</v>
      </c>
      <c r="D132" s="155" t="s">
        <v>167</v>
      </c>
      <c r="E132" s="223" t="s">
        <v>678</v>
      </c>
      <c r="F132" s="224"/>
      <c r="G132" s="156" t="s">
        <v>181</v>
      </c>
      <c r="H132" s="157">
        <v>6</v>
      </c>
      <c r="I132" s="158">
        <v>0</v>
      </c>
      <c r="J132" s="158">
        <v>0</v>
      </c>
      <c r="K132" s="158">
        <f t="shared" si="1"/>
        <v>0</v>
      </c>
      <c r="L132" s="159"/>
      <c r="M132" s="27"/>
      <c r="N132" s="160" t="s">
        <v>1</v>
      </c>
      <c r="O132" s="161" t="s">
        <v>37</v>
      </c>
      <c r="P132" s="162">
        <f t="shared" si="2"/>
        <v>0</v>
      </c>
      <c r="Q132" s="162">
        <f t="shared" si="3"/>
        <v>0</v>
      </c>
      <c r="R132" s="162">
        <f t="shared" si="4"/>
        <v>0</v>
      </c>
      <c r="S132" s="163">
        <v>7.8E-2</v>
      </c>
      <c r="T132" s="163">
        <f t="shared" si="5"/>
        <v>0.46799999999999997</v>
      </c>
      <c r="U132" s="163">
        <v>0</v>
      </c>
      <c r="V132" s="163">
        <f t="shared" si="6"/>
        <v>0</v>
      </c>
      <c r="W132" s="163">
        <v>0</v>
      </c>
      <c r="X132" s="164">
        <f t="shared" si="7"/>
        <v>0</v>
      </c>
      <c r="Y132" s="26"/>
      <c r="Z132" s="26"/>
      <c r="AA132" s="26"/>
      <c r="AB132" s="26"/>
      <c r="AC132" s="26"/>
      <c r="AD132" s="26"/>
      <c r="AE132" s="26"/>
      <c r="AR132" s="165" t="s">
        <v>170</v>
      </c>
      <c r="AT132" s="165" t="s">
        <v>167</v>
      </c>
      <c r="AU132" s="165" t="s">
        <v>86</v>
      </c>
      <c r="AY132" s="14" t="s">
        <v>165</v>
      </c>
      <c r="BE132" s="166">
        <f t="shared" si="8"/>
        <v>0</v>
      </c>
      <c r="BF132" s="166">
        <f t="shared" si="9"/>
        <v>0</v>
      </c>
      <c r="BG132" s="166">
        <f t="shared" si="10"/>
        <v>0</v>
      </c>
      <c r="BH132" s="166">
        <f t="shared" si="11"/>
        <v>0</v>
      </c>
      <c r="BI132" s="166">
        <f t="shared" si="12"/>
        <v>0</v>
      </c>
      <c r="BJ132" s="14" t="s">
        <v>86</v>
      </c>
      <c r="BK132" s="166">
        <f t="shared" si="13"/>
        <v>0</v>
      </c>
      <c r="BL132" s="14" t="s">
        <v>170</v>
      </c>
      <c r="BM132" s="165" t="s">
        <v>679</v>
      </c>
    </row>
    <row r="133" spans="1:65" s="2" customFormat="1" ht="44.25" customHeight="1">
      <c r="A133" s="26"/>
      <c r="B133" s="154"/>
      <c r="C133" s="155" t="s">
        <v>192</v>
      </c>
      <c r="D133" s="155" t="s">
        <v>167</v>
      </c>
      <c r="E133" s="223" t="s">
        <v>680</v>
      </c>
      <c r="F133" s="224"/>
      <c r="G133" s="156" t="s">
        <v>181</v>
      </c>
      <c r="H133" s="157">
        <v>1</v>
      </c>
      <c r="I133" s="158">
        <v>0</v>
      </c>
      <c r="J133" s="158">
        <v>0</v>
      </c>
      <c r="K133" s="158">
        <f t="shared" si="1"/>
        <v>0</v>
      </c>
      <c r="L133" s="159"/>
      <c r="M133" s="27"/>
      <c r="N133" s="160" t="s">
        <v>1</v>
      </c>
      <c r="O133" s="161" t="s">
        <v>37</v>
      </c>
      <c r="P133" s="162">
        <f t="shared" si="2"/>
        <v>0</v>
      </c>
      <c r="Q133" s="162">
        <f t="shared" si="3"/>
        <v>0</v>
      </c>
      <c r="R133" s="162">
        <f t="shared" si="4"/>
        <v>0</v>
      </c>
      <c r="S133" s="163">
        <v>7.8E-2</v>
      </c>
      <c r="T133" s="163">
        <f t="shared" si="5"/>
        <v>7.8E-2</v>
      </c>
      <c r="U133" s="163">
        <v>0</v>
      </c>
      <c r="V133" s="163">
        <f t="shared" si="6"/>
        <v>0</v>
      </c>
      <c r="W133" s="163">
        <v>0</v>
      </c>
      <c r="X133" s="164">
        <f t="shared" si="7"/>
        <v>0</v>
      </c>
      <c r="Y133" s="26"/>
      <c r="Z133" s="26"/>
      <c r="AA133" s="26"/>
      <c r="AB133" s="26"/>
      <c r="AC133" s="26"/>
      <c r="AD133" s="26"/>
      <c r="AE133" s="26"/>
      <c r="AR133" s="165" t="s">
        <v>170</v>
      </c>
      <c r="AT133" s="165" t="s">
        <v>167</v>
      </c>
      <c r="AU133" s="165" t="s">
        <v>86</v>
      </c>
      <c r="AY133" s="14" t="s">
        <v>165</v>
      </c>
      <c r="BE133" s="166">
        <f t="shared" si="8"/>
        <v>0</v>
      </c>
      <c r="BF133" s="166">
        <f t="shared" si="9"/>
        <v>0</v>
      </c>
      <c r="BG133" s="166">
        <f t="shared" si="10"/>
        <v>0</v>
      </c>
      <c r="BH133" s="166">
        <f t="shared" si="11"/>
        <v>0</v>
      </c>
      <c r="BI133" s="166">
        <f t="shared" si="12"/>
        <v>0</v>
      </c>
      <c r="BJ133" s="14" t="s">
        <v>86</v>
      </c>
      <c r="BK133" s="166">
        <f t="shared" si="13"/>
        <v>0</v>
      </c>
      <c r="BL133" s="14" t="s">
        <v>170</v>
      </c>
      <c r="BM133" s="165" t="s">
        <v>681</v>
      </c>
    </row>
    <row r="134" spans="1:65" s="2" customFormat="1" ht="44.25" customHeight="1">
      <c r="A134" s="26"/>
      <c r="B134" s="154"/>
      <c r="C134" s="155" t="s">
        <v>195</v>
      </c>
      <c r="D134" s="155" t="s">
        <v>167</v>
      </c>
      <c r="E134" s="223" t="s">
        <v>682</v>
      </c>
      <c r="F134" s="224"/>
      <c r="G134" s="156" t="s">
        <v>181</v>
      </c>
      <c r="H134" s="157">
        <v>1</v>
      </c>
      <c r="I134" s="158">
        <v>0</v>
      </c>
      <c r="J134" s="158">
        <v>0</v>
      </c>
      <c r="K134" s="158">
        <f t="shared" si="1"/>
        <v>0</v>
      </c>
      <c r="L134" s="159"/>
      <c r="M134" s="27"/>
      <c r="N134" s="160" t="s">
        <v>1</v>
      </c>
      <c r="O134" s="161" t="s">
        <v>37</v>
      </c>
      <c r="P134" s="162">
        <f t="shared" si="2"/>
        <v>0</v>
      </c>
      <c r="Q134" s="162">
        <f t="shared" si="3"/>
        <v>0</v>
      </c>
      <c r="R134" s="162">
        <f t="shared" si="4"/>
        <v>0</v>
      </c>
      <c r="S134" s="163">
        <v>7.8E-2</v>
      </c>
      <c r="T134" s="163">
        <f t="shared" si="5"/>
        <v>7.8E-2</v>
      </c>
      <c r="U134" s="163">
        <v>0</v>
      </c>
      <c r="V134" s="163">
        <f t="shared" si="6"/>
        <v>0</v>
      </c>
      <c r="W134" s="163">
        <v>0</v>
      </c>
      <c r="X134" s="164">
        <f t="shared" si="7"/>
        <v>0</v>
      </c>
      <c r="Y134" s="26"/>
      <c r="Z134" s="26"/>
      <c r="AA134" s="26"/>
      <c r="AB134" s="26"/>
      <c r="AC134" s="26"/>
      <c r="AD134" s="26"/>
      <c r="AE134" s="26"/>
      <c r="AR134" s="165" t="s">
        <v>170</v>
      </c>
      <c r="AT134" s="165" t="s">
        <v>167</v>
      </c>
      <c r="AU134" s="165" t="s">
        <v>86</v>
      </c>
      <c r="AY134" s="14" t="s">
        <v>165</v>
      </c>
      <c r="BE134" s="166">
        <f t="shared" si="8"/>
        <v>0</v>
      </c>
      <c r="BF134" s="166">
        <f t="shared" si="9"/>
        <v>0</v>
      </c>
      <c r="BG134" s="166">
        <f t="shared" si="10"/>
        <v>0</v>
      </c>
      <c r="BH134" s="166">
        <f t="shared" si="11"/>
        <v>0</v>
      </c>
      <c r="BI134" s="166">
        <f t="shared" si="12"/>
        <v>0</v>
      </c>
      <c r="BJ134" s="14" t="s">
        <v>86</v>
      </c>
      <c r="BK134" s="166">
        <f t="shared" si="13"/>
        <v>0</v>
      </c>
      <c r="BL134" s="14" t="s">
        <v>170</v>
      </c>
      <c r="BM134" s="165" t="s">
        <v>683</v>
      </c>
    </row>
    <row r="135" spans="1:65" s="2" customFormat="1" ht="44.25" customHeight="1">
      <c r="A135" s="26"/>
      <c r="B135" s="154"/>
      <c r="C135" s="155" t="s">
        <v>198</v>
      </c>
      <c r="D135" s="155" t="s">
        <v>167</v>
      </c>
      <c r="E135" s="223" t="s">
        <v>684</v>
      </c>
      <c r="F135" s="224"/>
      <c r="G135" s="156" t="s">
        <v>181</v>
      </c>
      <c r="H135" s="157">
        <v>1</v>
      </c>
      <c r="I135" s="158">
        <v>0</v>
      </c>
      <c r="J135" s="158">
        <v>0</v>
      </c>
      <c r="K135" s="158">
        <f t="shared" si="1"/>
        <v>0</v>
      </c>
      <c r="L135" s="159"/>
      <c r="M135" s="27"/>
      <c r="N135" s="160" t="s">
        <v>1</v>
      </c>
      <c r="O135" s="161" t="s">
        <v>37</v>
      </c>
      <c r="P135" s="162">
        <f t="shared" si="2"/>
        <v>0</v>
      </c>
      <c r="Q135" s="162">
        <f t="shared" si="3"/>
        <v>0</v>
      </c>
      <c r="R135" s="162">
        <f t="shared" si="4"/>
        <v>0</v>
      </c>
      <c r="S135" s="163">
        <v>7.8E-2</v>
      </c>
      <c r="T135" s="163">
        <f t="shared" si="5"/>
        <v>7.8E-2</v>
      </c>
      <c r="U135" s="163">
        <v>0</v>
      </c>
      <c r="V135" s="163">
        <f t="shared" si="6"/>
        <v>0</v>
      </c>
      <c r="W135" s="163">
        <v>0</v>
      </c>
      <c r="X135" s="164">
        <f t="shared" si="7"/>
        <v>0</v>
      </c>
      <c r="Y135" s="26"/>
      <c r="Z135" s="26"/>
      <c r="AA135" s="26"/>
      <c r="AB135" s="26"/>
      <c r="AC135" s="26"/>
      <c r="AD135" s="26"/>
      <c r="AE135" s="26"/>
      <c r="AR135" s="165" t="s">
        <v>170</v>
      </c>
      <c r="AT135" s="165" t="s">
        <v>167</v>
      </c>
      <c r="AU135" s="165" t="s">
        <v>86</v>
      </c>
      <c r="AY135" s="14" t="s">
        <v>165</v>
      </c>
      <c r="BE135" s="166">
        <f t="shared" si="8"/>
        <v>0</v>
      </c>
      <c r="BF135" s="166">
        <f t="shared" si="9"/>
        <v>0</v>
      </c>
      <c r="BG135" s="166">
        <f t="shared" si="10"/>
        <v>0</v>
      </c>
      <c r="BH135" s="166">
        <f t="shared" si="11"/>
        <v>0</v>
      </c>
      <c r="BI135" s="166">
        <f t="shared" si="12"/>
        <v>0</v>
      </c>
      <c r="BJ135" s="14" t="s">
        <v>86</v>
      </c>
      <c r="BK135" s="166">
        <f t="shared" si="13"/>
        <v>0</v>
      </c>
      <c r="BL135" s="14" t="s">
        <v>170</v>
      </c>
      <c r="BM135" s="165" t="s">
        <v>685</v>
      </c>
    </row>
    <row r="136" spans="1:65" s="2" customFormat="1" ht="44.25" customHeight="1">
      <c r="A136" s="26"/>
      <c r="B136" s="154"/>
      <c r="C136" s="155" t="s">
        <v>201</v>
      </c>
      <c r="D136" s="155" t="s">
        <v>167</v>
      </c>
      <c r="E136" s="223" t="s">
        <v>686</v>
      </c>
      <c r="F136" s="224"/>
      <c r="G136" s="156" t="s">
        <v>181</v>
      </c>
      <c r="H136" s="157">
        <v>40</v>
      </c>
      <c r="I136" s="158">
        <v>0</v>
      </c>
      <c r="J136" s="158">
        <v>0</v>
      </c>
      <c r="K136" s="158">
        <f t="shared" si="1"/>
        <v>0</v>
      </c>
      <c r="L136" s="159"/>
      <c r="M136" s="27"/>
      <c r="N136" s="160" t="s">
        <v>1</v>
      </c>
      <c r="O136" s="161" t="s">
        <v>37</v>
      </c>
      <c r="P136" s="162">
        <f t="shared" si="2"/>
        <v>0</v>
      </c>
      <c r="Q136" s="162">
        <f t="shared" si="3"/>
        <v>0</v>
      </c>
      <c r="R136" s="162">
        <f t="shared" si="4"/>
        <v>0</v>
      </c>
      <c r="S136" s="163">
        <v>7.8E-2</v>
      </c>
      <c r="T136" s="163">
        <f t="shared" si="5"/>
        <v>3.12</v>
      </c>
      <c r="U136" s="163">
        <v>0</v>
      </c>
      <c r="V136" s="163">
        <f t="shared" si="6"/>
        <v>0</v>
      </c>
      <c r="W136" s="163">
        <v>0</v>
      </c>
      <c r="X136" s="164">
        <f t="shared" si="7"/>
        <v>0</v>
      </c>
      <c r="Y136" s="26"/>
      <c r="Z136" s="26"/>
      <c r="AA136" s="26"/>
      <c r="AB136" s="26"/>
      <c r="AC136" s="26"/>
      <c r="AD136" s="26"/>
      <c r="AE136" s="26"/>
      <c r="AR136" s="165" t="s">
        <v>170</v>
      </c>
      <c r="AT136" s="165" t="s">
        <v>167</v>
      </c>
      <c r="AU136" s="165" t="s">
        <v>86</v>
      </c>
      <c r="AY136" s="14" t="s">
        <v>165</v>
      </c>
      <c r="BE136" s="166">
        <f t="shared" si="8"/>
        <v>0</v>
      </c>
      <c r="BF136" s="166">
        <f t="shared" si="9"/>
        <v>0</v>
      </c>
      <c r="BG136" s="166">
        <f t="shared" si="10"/>
        <v>0</v>
      </c>
      <c r="BH136" s="166">
        <f t="shared" si="11"/>
        <v>0</v>
      </c>
      <c r="BI136" s="166">
        <f t="shared" si="12"/>
        <v>0</v>
      </c>
      <c r="BJ136" s="14" t="s">
        <v>86</v>
      </c>
      <c r="BK136" s="166">
        <f t="shared" si="13"/>
        <v>0</v>
      </c>
      <c r="BL136" s="14" t="s">
        <v>170</v>
      </c>
      <c r="BM136" s="165" t="s">
        <v>687</v>
      </c>
    </row>
    <row r="137" spans="1:65" s="2" customFormat="1" ht="44.25" customHeight="1">
      <c r="A137" s="26"/>
      <c r="B137" s="154"/>
      <c r="C137" s="155" t="s">
        <v>205</v>
      </c>
      <c r="D137" s="155" t="s">
        <v>167</v>
      </c>
      <c r="E137" s="223" t="s">
        <v>688</v>
      </c>
      <c r="F137" s="224"/>
      <c r="G137" s="156" t="s">
        <v>181</v>
      </c>
      <c r="H137" s="157">
        <v>1</v>
      </c>
      <c r="I137" s="158">
        <v>0</v>
      </c>
      <c r="J137" s="158">
        <v>0</v>
      </c>
      <c r="K137" s="158">
        <f t="shared" si="1"/>
        <v>0</v>
      </c>
      <c r="L137" s="159"/>
      <c r="M137" s="27"/>
      <c r="N137" s="160" t="s">
        <v>1</v>
      </c>
      <c r="O137" s="161" t="s">
        <v>37</v>
      </c>
      <c r="P137" s="162">
        <f t="shared" si="2"/>
        <v>0</v>
      </c>
      <c r="Q137" s="162">
        <f t="shared" si="3"/>
        <v>0</v>
      </c>
      <c r="R137" s="162">
        <f t="shared" si="4"/>
        <v>0</v>
      </c>
      <c r="S137" s="163">
        <v>7.8E-2</v>
      </c>
      <c r="T137" s="163">
        <f t="shared" si="5"/>
        <v>7.8E-2</v>
      </c>
      <c r="U137" s="163">
        <v>0</v>
      </c>
      <c r="V137" s="163">
        <f t="shared" si="6"/>
        <v>0</v>
      </c>
      <c r="W137" s="163">
        <v>0</v>
      </c>
      <c r="X137" s="164">
        <f t="shared" si="7"/>
        <v>0</v>
      </c>
      <c r="Y137" s="26"/>
      <c r="Z137" s="26"/>
      <c r="AA137" s="26"/>
      <c r="AB137" s="26"/>
      <c r="AC137" s="26"/>
      <c r="AD137" s="26"/>
      <c r="AE137" s="26"/>
      <c r="AR137" s="165" t="s">
        <v>170</v>
      </c>
      <c r="AT137" s="165" t="s">
        <v>167</v>
      </c>
      <c r="AU137" s="165" t="s">
        <v>86</v>
      </c>
      <c r="AY137" s="14" t="s">
        <v>165</v>
      </c>
      <c r="BE137" s="166">
        <f t="shared" si="8"/>
        <v>0</v>
      </c>
      <c r="BF137" s="166">
        <f t="shared" si="9"/>
        <v>0</v>
      </c>
      <c r="BG137" s="166">
        <f t="shared" si="10"/>
        <v>0</v>
      </c>
      <c r="BH137" s="166">
        <f t="shared" si="11"/>
        <v>0</v>
      </c>
      <c r="BI137" s="166">
        <f t="shared" si="12"/>
        <v>0</v>
      </c>
      <c r="BJ137" s="14" t="s">
        <v>86</v>
      </c>
      <c r="BK137" s="166">
        <f t="shared" si="13"/>
        <v>0</v>
      </c>
      <c r="BL137" s="14" t="s">
        <v>170</v>
      </c>
      <c r="BM137" s="165" t="s">
        <v>689</v>
      </c>
    </row>
    <row r="138" spans="1:65" s="2" customFormat="1" ht="44.25" customHeight="1">
      <c r="A138" s="26"/>
      <c r="B138" s="154"/>
      <c r="C138" s="155" t="s">
        <v>208</v>
      </c>
      <c r="D138" s="155" t="s">
        <v>167</v>
      </c>
      <c r="E138" s="223" t="s">
        <v>690</v>
      </c>
      <c r="F138" s="224"/>
      <c r="G138" s="156" t="s">
        <v>181</v>
      </c>
      <c r="H138" s="157">
        <v>12.05</v>
      </c>
      <c r="I138" s="158">
        <v>0</v>
      </c>
      <c r="J138" s="158">
        <v>0</v>
      </c>
      <c r="K138" s="158">
        <f t="shared" si="1"/>
        <v>0</v>
      </c>
      <c r="L138" s="159"/>
      <c r="M138" s="27"/>
      <c r="N138" s="160" t="s">
        <v>1</v>
      </c>
      <c r="O138" s="161" t="s">
        <v>37</v>
      </c>
      <c r="P138" s="162">
        <f t="shared" si="2"/>
        <v>0</v>
      </c>
      <c r="Q138" s="162">
        <f t="shared" si="3"/>
        <v>0</v>
      </c>
      <c r="R138" s="162">
        <f t="shared" si="4"/>
        <v>0</v>
      </c>
      <c r="S138" s="163">
        <v>7.8E-2</v>
      </c>
      <c r="T138" s="163">
        <f t="shared" si="5"/>
        <v>0.93990000000000007</v>
      </c>
      <c r="U138" s="163">
        <v>0</v>
      </c>
      <c r="V138" s="163">
        <f t="shared" si="6"/>
        <v>0</v>
      </c>
      <c r="W138" s="163">
        <v>0</v>
      </c>
      <c r="X138" s="164">
        <f t="shared" si="7"/>
        <v>0</v>
      </c>
      <c r="Y138" s="26"/>
      <c r="Z138" s="26"/>
      <c r="AA138" s="26"/>
      <c r="AB138" s="26"/>
      <c r="AC138" s="26"/>
      <c r="AD138" s="26"/>
      <c r="AE138" s="26"/>
      <c r="AR138" s="165" t="s">
        <v>170</v>
      </c>
      <c r="AT138" s="165" t="s">
        <v>167</v>
      </c>
      <c r="AU138" s="165" t="s">
        <v>86</v>
      </c>
      <c r="AY138" s="14" t="s">
        <v>165</v>
      </c>
      <c r="BE138" s="166">
        <f t="shared" si="8"/>
        <v>0</v>
      </c>
      <c r="BF138" s="166">
        <f t="shared" si="9"/>
        <v>0</v>
      </c>
      <c r="BG138" s="166">
        <f t="shared" si="10"/>
        <v>0</v>
      </c>
      <c r="BH138" s="166">
        <f t="shared" si="11"/>
        <v>0</v>
      </c>
      <c r="BI138" s="166">
        <f t="shared" si="12"/>
        <v>0</v>
      </c>
      <c r="BJ138" s="14" t="s">
        <v>86</v>
      </c>
      <c r="BK138" s="166">
        <f t="shared" si="13"/>
        <v>0</v>
      </c>
      <c r="BL138" s="14" t="s">
        <v>170</v>
      </c>
      <c r="BM138" s="165" t="s">
        <v>691</v>
      </c>
    </row>
    <row r="139" spans="1:65" s="2" customFormat="1" ht="49.15" customHeight="1">
      <c r="A139" s="26"/>
      <c r="B139" s="154"/>
      <c r="C139" s="155" t="s">
        <v>211</v>
      </c>
      <c r="D139" s="155" t="s">
        <v>167</v>
      </c>
      <c r="E139" s="223" t="s">
        <v>692</v>
      </c>
      <c r="F139" s="224"/>
      <c r="G139" s="156" t="s">
        <v>181</v>
      </c>
      <c r="H139" s="157">
        <v>2</v>
      </c>
      <c r="I139" s="158">
        <v>0</v>
      </c>
      <c r="J139" s="158">
        <v>0</v>
      </c>
      <c r="K139" s="158">
        <f t="shared" si="1"/>
        <v>0</v>
      </c>
      <c r="L139" s="159"/>
      <c r="M139" s="27"/>
      <c r="N139" s="160" t="s">
        <v>1</v>
      </c>
      <c r="O139" s="161" t="s">
        <v>37</v>
      </c>
      <c r="P139" s="162">
        <f t="shared" si="2"/>
        <v>0</v>
      </c>
      <c r="Q139" s="162">
        <f t="shared" si="3"/>
        <v>0</v>
      </c>
      <c r="R139" s="162">
        <f t="shared" si="4"/>
        <v>0</v>
      </c>
      <c r="S139" s="163">
        <v>7.8E-2</v>
      </c>
      <c r="T139" s="163">
        <f t="shared" si="5"/>
        <v>0.156</v>
      </c>
      <c r="U139" s="163">
        <v>0</v>
      </c>
      <c r="V139" s="163">
        <f t="shared" si="6"/>
        <v>0</v>
      </c>
      <c r="W139" s="163">
        <v>0</v>
      </c>
      <c r="X139" s="164">
        <f t="shared" si="7"/>
        <v>0</v>
      </c>
      <c r="Y139" s="26"/>
      <c r="Z139" s="26"/>
      <c r="AA139" s="26"/>
      <c r="AB139" s="26"/>
      <c r="AC139" s="26"/>
      <c r="AD139" s="26"/>
      <c r="AE139" s="26"/>
      <c r="AR139" s="165" t="s">
        <v>170</v>
      </c>
      <c r="AT139" s="165" t="s">
        <v>167</v>
      </c>
      <c r="AU139" s="165" t="s">
        <v>86</v>
      </c>
      <c r="AY139" s="14" t="s">
        <v>165</v>
      </c>
      <c r="BE139" s="166">
        <f t="shared" si="8"/>
        <v>0</v>
      </c>
      <c r="BF139" s="166">
        <f t="shared" si="9"/>
        <v>0</v>
      </c>
      <c r="BG139" s="166">
        <f t="shared" si="10"/>
        <v>0</v>
      </c>
      <c r="BH139" s="166">
        <f t="shared" si="11"/>
        <v>0</v>
      </c>
      <c r="BI139" s="166">
        <f t="shared" si="12"/>
        <v>0</v>
      </c>
      <c r="BJ139" s="14" t="s">
        <v>86</v>
      </c>
      <c r="BK139" s="166">
        <f t="shared" si="13"/>
        <v>0</v>
      </c>
      <c r="BL139" s="14" t="s">
        <v>170</v>
      </c>
      <c r="BM139" s="165" t="s">
        <v>693</v>
      </c>
    </row>
    <row r="140" spans="1:65" s="2" customFormat="1" ht="33" customHeight="1">
      <c r="A140" s="26"/>
      <c r="B140" s="154"/>
      <c r="C140" s="155" t="s">
        <v>214</v>
      </c>
      <c r="D140" s="155" t="s">
        <v>167</v>
      </c>
      <c r="E140" s="223" t="s">
        <v>694</v>
      </c>
      <c r="F140" s="224"/>
      <c r="G140" s="156" t="s">
        <v>203</v>
      </c>
      <c r="H140" s="157">
        <v>119</v>
      </c>
      <c r="I140" s="158">
        <v>0</v>
      </c>
      <c r="J140" s="158">
        <v>0</v>
      </c>
      <c r="K140" s="158">
        <f t="shared" si="1"/>
        <v>0</v>
      </c>
      <c r="L140" s="159"/>
      <c r="M140" s="27"/>
      <c r="N140" s="160" t="s">
        <v>1</v>
      </c>
      <c r="O140" s="161" t="s">
        <v>37</v>
      </c>
      <c r="P140" s="162">
        <f t="shared" si="2"/>
        <v>0</v>
      </c>
      <c r="Q140" s="162">
        <f t="shared" si="3"/>
        <v>0</v>
      </c>
      <c r="R140" s="162">
        <f t="shared" si="4"/>
        <v>0</v>
      </c>
      <c r="S140" s="163">
        <v>7.8E-2</v>
      </c>
      <c r="T140" s="163">
        <f t="shared" si="5"/>
        <v>9.282</v>
      </c>
      <c r="U140" s="163">
        <v>0</v>
      </c>
      <c r="V140" s="163">
        <f t="shared" si="6"/>
        <v>0</v>
      </c>
      <c r="W140" s="163">
        <v>0</v>
      </c>
      <c r="X140" s="164">
        <f t="shared" si="7"/>
        <v>0</v>
      </c>
      <c r="Y140" s="26"/>
      <c r="Z140" s="26"/>
      <c r="AA140" s="26"/>
      <c r="AB140" s="26"/>
      <c r="AC140" s="26"/>
      <c r="AD140" s="26"/>
      <c r="AE140" s="26"/>
      <c r="AR140" s="165" t="s">
        <v>170</v>
      </c>
      <c r="AT140" s="165" t="s">
        <v>167</v>
      </c>
      <c r="AU140" s="165" t="s">
        <v>86</v>
      </c>
      <c r="AY140" s="14" t="s">
        <v>165</v>
      </c>
      <c r="BE140" s="166">
        <f t="shared" si="8"/>
        <v>0</v>
      </c>
      <c r="BF140" s="166">
        <f t="shared" si="9"/>
        <v>0</v>
      </c>
      <c r="BG140" s="166">
        <f t="shared" si="10"/>
        <v>0</v>
      </c>
      <c r="BH140" s="166">
        <f t="shared" si="11"/>
        <v>0</v>
      </c>
      <c r="BI140" s="166">
        <f t="shared" si="12"/>
        <v>0</v>
      </c>
      <c r="BJ140" s="14" t="s">
        <v>86</v>
      </c>
      <c r="BK140" s="166">
        <f t="shared" si="13"/>
        <v>0</v>
      </c>
      <c r="BL140" s="14" t="s">
        <v>170</v>
      </c>
      <c r="BM140" s="165" t="s">
        <v>695</v>
      </c>
    </row>
    <row r="141" spans="1:65" s="2" customFormat="1" ht="33" customHeight="1">
      <c r="A141" s="26"/>
      <c r="B141" s="154"/>
      <c r="C141" s="155" t="s">
        <v>217</v>
      </c>
      <c r="D141" s="155" t="s">
        <v>167</v>
      </c>
      <c r="E141" s="223" t="s">
        <v>696</v>
      </c>
      <c r="F141" s="224"/>
      <c r="G141" s="156" t="s">
        <v>203</v>
      </c>
      <c r="H141" s="157">
        <v>20</v>
      </c>
      <c r="I141" s="158">
        <v>0</v>
      </c>
      <c r="J141" s="158">
        <v>0</v>
      </c>
      <c r="K141" s="158">
        <f t="shared" si="1"/>
        <v>0</v>
      </c>
      <c r="L141" s="159"/>
      <c r="M141" s="27"/>
      <c r="N141" s="160" t="s">
        <v>1</v>
      </c>
      <c r="O141" s="161" t="s">
        <v>37</v>
      </c>
      <c r="P141" s="162">
        <f t="shared" si="2"/>
        <v>0</v>
      </c>
      <c r="Q141" s="162">
        <f t="shared" si="3"/>
        <v>0</v>
      </c>
      <c r="R141" s="162">
        <f t="shared" si="4"/>
        <v>0</v>
      </c>
      <c r="S141" s="163">
        <v>7.8E-2</v>
      </c>
      <c r="T141" s="163">
        <f t="shared" si="5"/>
        <v>1.56</v>
      </c>
      <c r="U141" s="163">
        <v>0</v>
      </c>
      <c r="V141" s="163">
        <f t="shared" si="6"/>
        <v>0</v>
      </c>
      <c r="W141" s="163">
        <v>0</v>
      </c>
      <c r="X141" s="164">
        <f t="shared" si="7"/>
        <v>0</v>
      </c>
      <c r="Y141" s="26"/>
      <c r="Z141" s="26"/>
      <c r="AA141" s="26"/>
      <c r="AB141" s="26"/>
      <c r="AC141" s="26"/>
      <c r="AD141" s="26"/>
      <c r="AE141" s="26"/>
      <c r="AR141" s="165" t="s">
        <v>170</v>
      </c>
      <c r="AT141" s="165" t="s">
        <v>167</v>
      </c>
      <c r="AU141" s="165" t="s">
        <v>86</v>
      </c>
      <c r="AY141" s="14" t="s">
        <v>165</v>
      </c>
      <c r="BE141" s="166">
        <f t="shared" si="8"/>
        <v>0</v>
      </c>
      <c r="BF141" s="166">
        <f t="shared" si="9"/>
        <v>0</v>
      </c>
      <c r="BG141" s="166">
        <f t="shared" si="10"/>
        <v>0</v>
      </c>
      <c r="BH141" s="166">
        <f t="shared" si="11"/>
        <v>0</v>
      </c>
      <c r="BI141" s="166">
        <f t="shared" si="12"/>
        <v>0</v>
      </c>
      <c r="BJ141" s="14" t="s">
        <v>86</v>
      </c>
      <c r="BK141" s="166">
        <f t="shared" si="13"/>
        <v>0</v>
      </c>
      <c r="BL141" s="14" t="s">
        <v>170</v>
      </c>
      <c r="BM141" s="165" t="s">
        <v>697</v>
      </c>
    </row>
    <row r="142" spans="1:65" s="2" customFormat="1" ht="37.9" customHeight="1">
      <c r="A142" s="26"/>
      <c r="B142" s="154"/>
      <c r="C142" s="155" t="s">
        <v>220</v>
      </c>
      <c r="D142" s="155" t="s">
        <v>167</v>
      </c>
      <c r="E142" s="223" t="s">
        <v>698</v>
      </c>
      <c r="F142" s="224"/>
      <c r="G142" s="156" t="s">
        <v>203</v>
      </c>
      <c r="H142" s="157">
        <v>198</v>
      </c>
      <c r="I142" s="158">
        <v>0</v>
      </c>
      <c r="J142" s="158">
        <v>0</v>
      </c>
      <c r="K142" s="158">
        <f t="shared" si="1"/>
        <v>0</v>
      </c>
      <c r="L142" s="159"/>
      <c r="M142" s="27"/>
      <c r="N142" s="160" t="s">
        <v>1</v>
      </c>
      <c r="O142" s="161" t="s">
        <v>37</v>
      </c>
      <c r="P142" s="162">
        <f t="shared" si="2"/>
        <v>0</v>
      </c>
      <c r="Q142" s="162">
        <f t="shared" si="3"/>
        <v>0</v>
      </c>
      <c r="R142" s="162">
        <f t="shared" si="4"/>
        <v>0</v>
      </c>
      <c r="S142" s="163">
        <v>6.9000000000000006E-2</v>
      </c>
      <c r="T142" s="163">
        <f t="shared" si="5"/>
        <v>13.662000000000001</v>
      </c>
      <c r="U142" s="163">
        <v>0</v>
      </c>
      <c r="V142" s="163">
        <f t="shared" si="6"/>
        <v>0</v>
      </c>
      <c r="W142" s="163">
        <v>0</v>
      </c>
      <c r="X142" s="164">
        <f t="shared" si="7"/>
        <v>0</v>
      </c>
      <c r="Y142" s="26"/>
      <c r="Z142" s="26"/>
      <c r="AA142" s="26"/>
      <c r="AB142" s="26"/>
      <c r="AC142" s="26"/>
      <c r="AD142" s="26"/>
      <c r="AE142" s="26"/>
      <c r="AR142" s="165" t="s">
        <v>170</v>
      </c>
      <c r="AT142" s="165" t="s">
        <v>167</v>
      </c>
      <c r="AU142" s="165" t="s">
        <v>86</v>
      </c>
      <c r="AY142" s="14" t="s">
        <v>165</v>
      </c>
      <c r="BE142" s="166">
        <f t="shared" si="8"/>
        <v>0</v>
      </c>
      <c r="BF142" s="166">
        <f t="shared" si="9"/>
        <v>0</v>
      </c>
      <c r="BG142" s="166">
        <f t="shared" si="10"/>
        <v>0</v>
      </c>
      <c r="BH142" s="166">
        <f t="shared" si="11"/>
        <v>0</v>
      </c>
      <c r="BI142" s="166">
        <f t="shared" si="12"/>
        <v>0</v>
      </c>
      <c r="BJ142" s="14" t="s">
        <v>86</v>
      </c>
      <c r="BK142" s="166">
        <f t="shared" si="13"/>
        <v>0</v>
      </c>
      <c r="BL142" s="14" t="s">
        <v>170</v>
      </c>
      <c r="BM142" s="165" t="s">
        <v>699</v>
      </c>
    </row>
    <row r="143" spans="1:65" s="2" customFormat="1" ht="24.2" customHeight="1">
      <c r="A143" s="26"/>
      <c r="B143" s="154"/>
      <c r="C143" s="155" t="s">
        <v>223</v>
      </c>
      <c r="D143" s="155" t="s">
        <v>167</v>
      </c>
      <c r="E143" s="223" t="s">
        <v>247</v>
      </c>
      <c r="F143" s="224"/>
      <c r="G143" s="156" t="s">
        <v>169</v>
      </c>
      <c r="H143" s="157">
        <v>1200</v>
      </c>
      <c r="I143" s="158">
        <v>0</v>
      </c>
      <c r="J143" s="158">
        <v>0</v>
      </c>
      <c r="K143" s="158">
        <f t="shared" si="1"/>
        <v>0</v>
      </c>
      <c r="L143" s="159"/>
      <c r="M143" s="27"/>
      <c r="N143" s="167" t="s">
        <v>1</v>
      </c>
      <c r="O143" s="168" t="s">
        <v>37</v>
      </c>
      <c r="P143" s="169">
        <f t="shared" si="2"/>
        <v>0</v>
      </c>
      <c r="Q143" s="169">
        <f t="shared" si="3"/>
        <v>0</v>
      </c>
      <c r="R143" s="169">
        <f t="shared" si="4"/>
        <v>0</v>
      </c>
      <c r="S143" s="170">
        <v>1.7000000000000001E-2</v>
      </c>
      <c r="T143" s="170">
        <f t="shared" si="5"/>
        <v>20.400000000000002</v>
      </c>
      <c r="U143" s="170">
        <v>0</v>
      </c>
      <c r="V143" s="170">
        <f t="shared" si="6"/>
        <v>0</v>
      </c>
      <c r="W143" s="170">
        <v>0</v>
      </c>
      <c r="X143" s="171">
        <f t="shared" si="7"/>
        <v>0</v>
      </c>
      <c r="Y143" s="26"/>
      <c r="Z143" s="26"/>
      <c r="AA143" s="26"/>
      <c r="AB143" s="26"/>
      <c r="AC143" s="26"/>
      <c r="AD143" s="26"/>
      <c r="AE143" s="26"/>
      <c r="AR143" s="165" t="s">
        <v>170</v>
      </c>
      <c r="AT143" s="165" t="s">
        <v>167</v>
      </c>
      <c r="AU143" s="165" t="s">
        <v>86</v>
      </c>
      <c r="AY143" s="14" t="s">
        <v>165</v>
      </c>
      <c r="BE143" s="166">
        <f t="shared" si="8"/>
        <v>0</v>
      </c>
      <c r="BF143" s="166">
        <f t="shared" si="9"/>
        <v>0</v>
      </c>
      <c r="BG143" s="166">
        <f t="shared" si="10"/>
        <v>0</v>
      </c>
      <c r="BH143" s="166">
        <f t="shared" si="11"/>
        <v>0</v>
      </c>
      <c r="BI143" s="166">
        <f t="shared" si="12"/>
        <v>0</v>
      </c>
      <c r="BJ143" s="14" t="s">
        <v>86</v>
      </c>
      <c r="BK143" s="166">
        <f t="shared" si="13"/>
        <v>0</v>
      </c>
      <c r="BL143" s="14" t="s">
        <v>170</v>
      </c>
      <c r="BM143" s="165" t="s">
        <v>700</v>
      </c>
    </row>
    <row r="144" spans="1:65" s="2" customFormat="1" ht="6.95" customHeight="1">
      <c r="A144" s="26"/>
      <c r="B144" s="44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27"/>
      <c r="N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</row>
  </sheetData>
  <mergeCells count="32">
    <mergeCell ref="E114:H114"/>
    <mergeCell ref="M2:Z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  <mergeCell ref="E121:F121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26</vt:i4>
      </vt:variant>
    </vt:vector>
  </HeadingPairs>
  <TitlesOfParts>
    <vt:vector size="39" baseType="lpstr">
      <vt:lpstr>Rekapitulácia stavby</vt:lpstr>
      <vt:lpstr>01.1 - S 01.1 - Práce kra...</vt:lpstr>
      <vt:lpstr>01.2 - S 01.2 - Vyvýšené ...</vt:lpstr>
      <vt:lpstr>01.3 - S 01.3 - Kuchynská...</vt:lpstr>
      <vt:lpstr>02.1 - S 02.1 - Rehabilit...</vt:lpstr>
      <vt:lpstr>03 - S 03 - Výtlakové pot...</vt:lpstr>
      <vt:lpstr>04 - S 04 - Napájacie gra...</vt:lpstr>
      <vt:lpstr>I - I - PRÍPRAVA PLOCHY A...</vt:lpstr>
      <vt:lpstr>II - II - ZEMNÉ PRÁCE</vt:lpstr>
      <vt:lpstr>III - III - ZÁKLADOVÉ A O...</vt:lpstr>
      <vt:lpstr>IV - IV - HRACIE PRVKY</vt:lpstr>
      <vt:lpstr>V - V - ZARIADENIA, PROST...</vt:lpstr>
      <vt:lpstr>VI - VI - VÝSADBOVÉ A DOK...</vt:lpstr>
      <vt:lpstr>'01.1 - S 01.1 - Práce kra...'!Názvy_tlače</vt:lpstr>
      <vt:lpstr>'01.2 - S 01.2 - Vyvýšené ...'!Názvy_tlače</vt:lpstr>
      <vt:lpstr>'01.3 - S 01.3 - Kuchynská...'!Názvy_tlače</vt:lpstr>
      <vt:lpstr>'02.1 - S 02.1 - Rehabilit...'!Názvy_tlače</vt:lpstr>
      <vt:lpstr>'03 - S 03 - Výtlakové pot...'!Názvy_tlače</vt:lpstr>
      <vt:lpstr>'04 - S 04 - Napájacie gra...'!Názvy_tlače</vt:lpstr>
      <vt:lpstr>'I - I - PRÍPRAVA PLOCHY A...'!Názvy_tlače</vt:lpstr>
      <vt:lpstr>'II - II - ZEMNÉ PRÁCE'!Názvy_tlače</vt:lpstr>
      <vt:lpstr>'III - III - ZÁKLADOVÉ A O...'!Názvy_tlače</vt:lpstr>
      <vt:lpstr>'IV - IV - HRACIE PRVKY'!Názvy_tlače</vt:lpstr>
      <vt:lpstr>'Rekapitulácia stavby'!Názvy_tlače</vt:lpstr>
      <vt:lpstr>'V - V - ZARIADENIA, PROST...'!Názvy_tlače</vt:lpstr>
      <vt:lpstr>'VI - VI - VÝSADBOVÉ A DOK...'!Názvy_tlače</vt:lpstr>
      <vt:lpstr>'01.1 - S 01.1 - Práce kra...'!Oblasť_tlače</vt:lpstr>
      <vt:lpstr>'01.2 - S 01.2 - Vyvýšené ...'!Oblasť_tlače</vt:lpstr>
      <vt:lpstr>'01.3 - S 01.3 - Kuchynská...'!Oblasť_tlače</vt:lpstr>
      <vt:lpstr>'02.1 - S 02.1 - Rehabilit...'!Oblasť_tlače</vt:lpstr>
      <vt:lpstr>'03 - S 03 - Výtlakové pot...'!Oblasť_tlače</vt:lpstr>
      <vt:lpstr>'04 - S 04 - Napájacie gra...'!Oblasť_tlače</vt:lpstr>
      <vt:lpstr>'I - I - PRÍPRAVA PLOCHY A...'!Oblasť_tlače</vt:lpstr>
      <vt:lpstr>'II - II - ZEMNÉ PRÁCE'!Oblasť_tlače</vt:lpstr>
      <vt:lpstr>'III - III - ZÁKLADOVÉ A O...'!Oblasť_tlače</vt:lpstr>
      <vt:lpstr>'IV - IV - HRACIE PRVKY'!Oblasť_tlače</vt:lpstr>
      <vt:lpstr>'Rekapitulácia stavby'!Oblasť_tlače</vt:lpstr>
      <vt:lpstr>'V - V - ZARIADENIA, PROST...'!Oblasť_tlače</vt:lpstr>
      <vt:lpstr>'VI - VI - VÝSADBOVÉ A DOK...'!Oblasť_tlače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vystavil</dc:creator>
  <cp:lastModifiedBy>office18</cp:lastModifiedBy>
  <dcterms:created xsi:type="dcterms:W3CDTF">2022-04-28T17:31:14Z</dcterms:created>
  <dcterms:modified xsi:type="dcterms:W3CDTF">2022-05-03T09:29:01Z</dcterms:modified>
</cp:coreProperties>
</file>